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roslav Kučera\Desktop\"/>
    </mc:Choice>
  </mc:AlternateContent>
  <bookViews>
    <workbookView xWindow="0" yWindow="0" windowWidth="0" windowHeight="0"/>
  </bookViews>
  <sheets>
    <sheet name="Rekapitulace stavby" sheetId="1" r:id="rId1"/>
    <sheet name="001 - SO 101 Polní cesta" sheetId="2" r:id="rId2"/>
    <sheet name="002 - Vedle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'001 - SO 101 Polní cesta'!$C$87:$K$369</definedName>
    <definedName name="_xlnm.Print_Area" localSheetId="1">'001 - SO 101 Polní cesta'!$C$4:$J$39,'001 - SO 101 Polní cesta'!$C$45:$J$69,'001 - SO 101 Polní cesta'!$C$75:$K$369</definedName>
    <definedName name="_xlnm.Print_Titles" localSheetId="1">'001 - SO 101 Polní cesta'!$87:$87</definedName>
    <definedName name="_xlnm._FilterDatabase" localSheetId="2" hidden="1">'002 - Vedlejší a ostatní ...'!$C$82:$K$119</definedName>
    <definedName name="_xlnm.Print_Area" localSheetId="2">'002 - Vedlejší a ostatní ...'!$C$4:$J$39,'002 - Vedlejší a ostatní ...'!$C$45:$J$64,'002 - Vedlejší a ostatní ...'!$C$70:$K$119</definedName>
    <definedName name="_xlnm.Print_Titles" localSheetId="2">'002 - Vedlejší a ostatní ...'!$82:$82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80"/>
  <c r="J17"/>
  <c r="J12"/>
  <c r="J77"/>
  <c r="E7"/>
  <c r="E48"/>
  <c i="2" r="J37"/>
  <c r="J36"/>
  <c i="1" r="AY55"/>
  <c i="2" r="J35"/>
  <c i="1" r="AX55"/>
  <c i="2" r="BI367"/>
  <c r="BH367"/>
  <c r="BG367"/>
  <c r="BF367"/>
  <c r="T367"/>
  <c r="R367"/>
  <c r="P367"/>
  <c r="BI364"/>
  <c r="BH364"/>
  <c r="BG364"/>
  <c r="BF364"/>
  <c r="T364"/>
  <c r="R364"/>
  <c r="P364"/>
  <c r="BI359"/>
  <c r="BH359"/>
  <c r="BG359"/>
  <c r="BF359"/>
  <c r="T359"/>
  <c r="R359"/>
  <c r="P359"/>
  <c r="BI355"/>
  <c r="BH355"/>
  <c r="BG355"/>
  <c r="BF355"/>
  <c r="T355"/>
  <c r="R355"/>
  <c r="P355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38"/>
  <c r="BH338"/>
  <c r="BG338"/>
  <c r="BF338"/>
  <c r="T338"/>
  <c r="R338"/>
  <c r="P338"/>
  <c r="BI332"/>
  <c r="BH332"/>
  <c r="BG332"/>
  <c r="BF332"/>
  <c r="T332"/>
  <c r="R332"/>
  <c r="P332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3"/>
  <c r="BH313"/>
  <c r="BG313"/>
  <c r="BF313"/>
  <c r="T313"/>
  <c r="R313"/>
  <c r="P313"/>
  <c r="BI310"/>
  <c r="BH310"/>
  <c r="BG310"/>
  <c r="BF310"/>
  <c r="T310"/>
  <c r="R310"/>
  <c r="P310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4"/>
  <c r="BH294"/>
  <c r="BG294"/>
  <c r="BF294"/>
  <c r="T294"/>
  <c r="R294"/>
  <c r="P294"/>
  <c r="BI292"/>
  <c r="BH292"/>
  <c r="BG292"/>
  <c r="BF292"/>
  <c r="T292"/>
  <c r="R292"/>
  <c r="P292"/>
  <c r="BI288"/>
  <c r="BH288"/>
  <c r="BG288"/>
  <c r="BF288"/>
  <c r="T288"/>
  <c r="R288"/>
  <c r="P288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5"/>
  <c r="BH275"/>
  <c r="BG275"/>
  <c r="BF275"/>
  <c r="T275"/>
  <c r="R275"/>
  <c r="P275"/>
  <c r="BI270"/>
  <c r="BH270"/>
  <c r="BG270"/>
  <c r="BF270"/>
  <c r="T270"/>
  <c r="R270"/>
  <c r="P270"/>
  <c r="BI267"/>
  <c r="BH267"/>
  <c r="BG267"/>
  <c r="BF267"/>
  <c r="T267"/>
  <c r="R267"/>
  <c r="P267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18"/>
  <c r="BH218"/>
  <c r="BG218"/>
  <c r="BF218"/>
  <c r="T218"/>
  <c r="R218"/>
  <c r="P218"/>
  <c r="BI214"/>
  <c r="BH214"/>
  <c r="BG214"/>
  <c r="BF214"/>
  <c r="T214"/>
  <c r="R214"/>
  <c r="P214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77"/>
  <c r="BH177"/>
  <c r="BG177"/>
  <c r="BF177"/>
  <c r="T177"/>
  <c r="R177"/>
  <c r="P177"/>
  <c r="BI170"/>
  <c r="BH170"/>
  <c r="BG170"/>
  <c r="BF170"/>
  <c r="T170"/>
  <c r="R170"/>
  <c r="P170"/>
  <c r="BI162"/>
  <c r="BH162"/>
  <c r="BG162"/>
  <c r="BF162"/>
  <c r="T162"/>
  <c r="R162"/>
  <c r="P162"/>
  <c r="BI154"/>
  <c r="BH154"/>
  <c r="BG154"/>
  <c r="BF154"/>
  <c r="T154"/>
  <c r="R154"/>
  <c r="P154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0"/>
  <c r="BH120"/>
  <c r="BG120"/>
  <c r="BF120"/>
  <c r="T120"/>
  <c r="R120"/>
  <c r="P120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85"/>
  <c r="J17"/>
  <c r="J12"/>
  <c r="J82"/>
  <c r="E7"/>
  <c r="E78"/>
  <c i="1" r="L50"/>
  <c r="AM50"/>
  <c r="AM49"/>
  <c r="L49"/>
  <c r="AM47"/>
  <c r="L47"/>
  <c r="L45"/>
  <c r="L44"/>
  <c i="2" r="BK325"/>
  <c r="J243"/>
  <c r="J187"/>
  <c r="J102"/>
  <c r="BK302"/>
  <c r="BK187"/>
  <c r="BK343"/>
  <c r="J246"/>
  <c r="J143"/>
  <c r="BK317"/>
  <c r="J238"/>
  <c r="J109"/>
  <c i="3" r="J107"/>
  <c r="J110"/>
  <c i="2" r="BK351"/>
  <c r="J262"/>
  <c r="BK189"/>
  <c r="J127"/>
  <c r="BK329"/>
  <c r="BK282"/>
  <c r="BK154"/>
  <c r="J278"/>
  <c r="J205"/>
  <c i="1" r="AS54"/>
  <c i="3" r="J86"/>
  <c i="2" r="J329"/>
  <c r="BK286"/>
  <c r="J209"/>
  <c r="BK131"/>
  <c r="J338"/>
  <c r="J270"/>
  <c r="BK113"/>
  <c r="BK262"/>
  <c r="BK183"/>
  <c r="J364"/>
  <c r="BK338"/>
  <c r="J254"/>
  <c r="J183"/>
  <c i="3" r="J95"/>
  <c r="J112"/>
  <c i="2" r="J292"/>
  <c r="BK214"/>
  <c r="BK120"/>
  <c r="J313"/>
  <c r="BK246"/>
  <c r="BK91"/>
  <c r="J218"/>
  <c r="BK367"/>
  <c r="J304"/>
  <c r="BK202"/>
  <c r="J91"/>
  <c i="3" r="BK98"/>
  <c r="BK86"/>
  <c i="2" r="BK288"/>
  <c r="BK200"/>
  <c r="BK364"/>
  <c r="J310"/>
  <c r="J177"/>
  <c r="J302"/>
  <c r="BK224"/>
  <c r="BK102"/>
  <c r="J300"/>
  <c r="J232"/>
  <c r="J131"/>
  <c i="3" r="BK103"/>
  <c r="BK107"/>
  <c i="2" r="BK310"/>
  <c r="BK228"/>
  <c r="BK177"/>
  <c r="J95"/>
  <c r="BK304"/>
  <c r="J214"/>
  <c r="J321"/>
  <c r="BK209"/>
  <c r="J351"/>
  <c r="J282"/>
  <c r="BK193"/>
  <c i="3" r="BK110"/>
  <c r="J91"/>
  <c r="BK91"/>
  <c i="2" r="BK332"/>
  <c r="J196"/>
  <c r="J135"/>
  <c r="J332"/>
  <c r="J258"/>
  <c r="J139"/>
  <c r="BK270"/>
  <c r="J202"/>
  <c r="BK95"/>
  <c r="J347"/>
  <c r="BK278"/>
  <c r="J189"/>
  <c i="3" r="J115"/>
  <c r="J118"/>
  <c i="2" r="J317"/>
  <c r="J250"/>
  <c r="BK170"/>
  <c r="BK109"/>
  <c r="J294"/>
  <c r="BK218"/>
  <c r="BK105"/>
  <c r="BK238"/>
  <c r="BK135"/>
  <c r="BK306"/>
  <c r="BK243"/>
  <c r="J170"/>
  <c i="3" r="BK118"/>
  <c r="BK112"/>
  <c r="J98"/>
  <c i="2" r="BK298"/>
  <c r="BK143"/>
  <c r="BK359"/>
  <c r="BK292"/>
  <c r="BK147"/>
  <c r="BK275"/>
  <c r="J228"/>
  <c r="J99"/>
  <c r="BK313"/>
  <c r="BK205"/>
  <c r="J105"/>
  <c i="3" r="J103"/>
  <c i="2" r="J306"/>
  <c r="J267"/>
  <c r="J147"/>
  <c r="BK355"/>
  <c r="J288"/>
  <c r="J162"/>
  <c r="J286"/>
  <c r="BK232"/>
  <c r="J120"/>
  <c r="J355"/>
  <c r="BK294"/>
  <c r="BK162"/>
  <c i="3" r="BK115"/>
  <c r="BK105"/>
  <c i="2" r="BK300"/>
  <c r="J224"/>
  <c r="BK139"/>
  <c r="J343"/>
  <c r="BK254"/>
  <c r="BK347"/>
  <c r="BK267"/>
  <c r="J200"/>
  <c r="J325"/>
  <c r="J275"/>
  <c r="BK196"/>
  <c r="BK99"/>
  <c i="3" r="J109"/>
  <c r="BK95"/>
  <c i="2" r="J359"/>
  <c r="BK258"/>
  <c r="J193"/>
  <c r="J113"/>
  <c r="BK321"/>
  <c r="BK250"/>
  <c r="J367"/>
  <c r="J235"/>
  <c r="BK127"/>
  <c r="J298"/>
  <c r="BK235"/>
  <c r="J154"/>
  <c i="3" r="J105"/>
  <c r="BK109"/>
  <c i="2" l="1" r="BK90"/>
  <c r="R90"/>
  <c r="P213"/>
  <c r="BK223"/>
  <c r="J223"/>
  <c r="J63"/>
  <c r="R223"/>
  <c r="P237"/>
  <c r="BK281"/>
  <c r="J281"/>
  <c r="J66"/>
  <c r="T281"/>
  <c r="R331"/>
  <c r="P363"/>
  <c i="3" r="T85"/>
  <c i="2" r="T90"/>
  <c r="R213"/>
  <c r="P223"/>
  <c r="T223"/>
  <c r="R237"/>
  <c r="BK274"/>
  <c r="J274"/>
  <c r="J65"/>
  <c r="R274"/>
  <c r="T274"/>
  <c r="R281"/>
  <c r="P331"/>
  <c r="BK363"/>
  <c r="J363"/>
  <c r="J68"/>
  <c r="R363"/>
  <c i="3" r="R85"/>
  <c r="P102"/>
  <c r="T102"/>
  <c r="P114"/>
  <c r="R114"/>
  <c i="2" r="P90"/>
  <c r="P89"/>
  <c r="P88"/>
  <c i="1" r="AU55"/>
  <c i="2" r="BK213"/>
  <c r="J213"/>
  <c r="J62"/>
  <c r="T213"/>
  <c r="BK237"/>
  <c r="J237"/>
  <c r="J64"/>
  <c r="T237"/>
  <c r="P274"/>
  <c r="P281"/>
  <c r="BK331"/>
  <c r="J331"/>
  <c r="J67"/>
  <c r="T331"/>
  <c r="T363"/>
  <c i="3" r="BK85"/>
  <c r="J85"/>
  <c r="J61"/>
  <c r="P85"/>
  <c r="P84"/>
  <c r="P83"/>
  <c i="1" r="AU56"/>
  <c i="3" r="BK102"/>
  <c r="J102"/>
  <c r="J62"/>
  <c r="R102"/>
  <c r="BK114"/>
  <c r="J114"/>
  <c r="J63"/>
  <c r="T114"/>
  <c r="J52"/>
  <c r="E73"/>
  <c i="2" r="J90"/>
  <c r="J61"/>
  <c i="3" r="F55"/>
  <c r="BE95"/>
  <c r="BE98"/>
  <c r="BE103"/>
  <c r="BE105"/>
  <c r="J55"/>
  <c r="BE91"/>
  <c r="BE109"/>
  <c r="BE110"/>
  <c r="BE118"/>
  <c r="BE86"/>
  <c r="BE107"/>
  <c r="BE112"/>
  <c r="BE115"/>
  <c i="2" r="F55"/>
  <c r="BE91"/>
  <c r="BE113"/>
  <c r="BE120"/>
  <c r="BE147"/>
  <c r="BE183"/>
  <c r="BE218"/>
  <c r="BE243"/>
  <c r="BE258"/>
  <c r="BE262"/>
  <c r="BE267"/>
  <c r="BE300"/>
  <c r="BE321"/>
  <c r="BE329"/>
  <c r="E48"/>
  <c r="J52"/>
  <c r="J55"/>
  <c r="BE99"/>
  <c r="BE105"/>
  <c r="BE109"/>
  <c r="BE135"/>
  <c r="BE143"/>
  <c r="BE154"/>
  <c r="BE162"/>
  <c r="BE170"/>
  <c r="BE187"/>
  <c r="BE202"/>
  <c r="BE209"/>
  <c r="BE238"/>
  <c r="BE246"/>
  <c r="BE254"/>
  <c r="BE278"/>
  <c r="BE282"/>
  <c r="BE286"/>
  <c r="BE288"/>
  <c r="BE292"/>
  <c r="BE294"/>
  <c r="BE304"/>
  <c r="BE306"/>
  <c r="BE325"/>
  <c r="BE332"/>
  <c r="BE351"/>
  <c r="BE359"/>
  <c r="BE127"/>
  <c r="BE139"/>
  <c r="BE177"/>
  <c r="BE193"/>
  <c r="BE196"/>
  <c r="BE200"/>
  <c r="BE205"/>
  <c r="BE224"/>
  <c r="BE235"/>
  <c r="BE298"/>
  <c r="BE310"/>
  <c r="BE313"/>
  <c r="BE338"/>
  <c r="BE343"/>
  <c r="BE347"/>
  <c r="BE364"/>
  <c r="BE367"/>
  <c r="BE95"/>
  <c r="BE102"/>
  <c r="BE131"/>
  <c r="BE189"/>
  <c r="BE214"/>
  <c r="BE228"/>
  <c r="BE232"/>
  <c r="BE250"/>
  <c r="BE270"/>
  <c r="BE275"/>
  <c r="BE302"/>
  <c r="BE317"/>
  <c r="BE355"/>
  <c r="F36"/>
  <c i="1" r="BC55"/>
  <c i="3" r="F34"/>
  <c i="1" r="BA56"/>
  <c i="3" r="F35"/>
  <c i="1" r="BB56"/>
  <c i="2" r="J34"/>
  <c i="1" r="AW55"/>
  <c i="2" r="F37"/>
  <c i="1" r="BD55"/>
  <c i="3" r="F37"/>
  <c i="1" r="BD56"/>
  <c i="2" r="F34"/>
  <c i="1" r="BA55"/>
  <c i="3" r="J34"/>
  <c i="1" r="AW56"/>
  <c i="2" r="F35"/>
  <c i="1" r="BB55"/>
  <c i="3" r="F36"/>
  <c i="1" r="BC56"/>
  <c i="2" l="1" r="T89"/>
  <c r="T88"/>
  <c i="3" r="R84"/>
  <c r="R83"/>
  <c i="2" r="R89"/>
  <c r="R88"/>
  <c i="3" r="T84"/>
  <c r="T83"/>
  <c i="2" r="BK89"/>
  <c r="BK88"/>
  <c r="J88"/>
  <c r="J59"/>
  <c i="3" r="BK84"/>
  <c r="J84"/>
  <c r="J60"/>
  <c i="1" r="AU54"/>
  <c i="3" r="F33"/>
  <c i="1" r="AZ56"/>
  <c r="BB54"/>
  <c r="W31"/>
  <c r="BC54"/>
  <c r="AY54"/>
  <c r="BA54"/>
  <c r="AW54"/>
  <c r="AK30"/>
  <c i="3" r="J33"/>
  <c i="1" r="AV56"/>
  <c r="AT56"/>
  <c r="BD54"/>
  <c r="W33"/>
  <c i="2" r="J33"/>
  <c i="1" r="AV55"/>
  <c r="AT55"/>
  <c i="2" r="F33"/>
  <c i="1" r="AZ55"/>
  <c i="2" l="1" r="J89"/>
  <c r="J60"/>
  <c i="3" r="BK83"/>
  <c r="J83"/>
  <c r="J59"/>
  <c i="2" r="J30"/>
  <c i="1" r="AG55"/>
  <c r="AZ54"/>
  <c r="W29"/>
  <c r="W32"/>
  <c r="AX54"/>
  <c r="W30"/>
  <c i="2" l="1" r="J39"/>
  <c i="1" r="AN55"/>
  <c i="3" r="J30"/>
  <c i="1" r="AG56"/>
  <c r="AG54"/>
  <c r="AK26"/>
  <c r="AV54"/>
  <c r="AK29"/>
  <c r="AK35"/>
  <c i="3" l="1" r="J39"/>
  <c i="1" r="AN56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<sst xmlns="http://schemas.openxmlformats.org/spreadsheetml/2006/main">
  <si>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</si>
  <si>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</si>
  <si>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</si>
  <si>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</si>
  <si>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</si>
  <si>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{53d596fb-eac4-4d4e-a6ef-01b765cf8cc1}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</si>
  <si>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</si>
  <si>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</si>
  <si>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</si>
  <si>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</si>
  <si>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</si>
  <si>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</si>
  <si>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</si>
  <si>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</si>
  <si>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2021010_1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</si>
  <si>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</si>
  <si>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</si>
  <si>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Vedlejší polní cesta C4 v k.ú. Kladruby nad Labem</t>
  </si>
  <si>
    <t>KSO:</t>
  </si>
  <si>
    <t/>
  </si>
  <si>
    <t>CC-CZ:</t>
  </si>
  <si>
    <t>Místo:</t>
  </si>
  <si>
    <t>Kladruby nad Labem</t>
  </si>
  <si>
    <t>Datum:</t>
  </si>
  <si>
    <t>5. 1. 2023</t>
  </si>
  <si>
    <t>Zadavatel:</t>
  </si>
  <si>
    <t>IČ:</t>
  </si>
  <si>
    <t>Státní pozemkový úřad</t>
  </si>
  <si>
    <t>DIČ:</t>
  </si>
  <si>
    <t>Uchazeč:</t>
  </si>
  <si>
    <t>Vyplň údaj</t>
  </si>
  <si>
    <t>Projektant:</t>
  </si>
  <si>
    <t>VDI Projekt s.r.o., K Botiči 1453/6, Praha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</si>
  <si>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</si>
  <si>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</si>
  <si>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</si>
  <si>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</si>
  <si>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</si>
  <si>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</si>
  <si>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</si>
  <si>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</si>
  <si>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</si>
  <si>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</si>
  <si>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</si>
  <si>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</si>
  <si>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</si>
  <si>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</si>
  <si>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</si>
  <si>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</si>
  <si>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</si>
  <si>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</si>
  <si>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</si>
  <si>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</si>
  <si>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</si>
  <si>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</si>
  <si>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</si>
  <si>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</si>
  <si>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</si>
  <si>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</si>
  <si>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</si>
  <si>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</si>
  <si>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</si>
  <si>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</si>
  <si>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</si>
  <si>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</si>
  <si>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</si>
  <si>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</si>
  <si>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</si>
  <si>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</si>
  <si>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</si>
  <si>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</si>
  <si>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</si>
  <si>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</si>
  <si>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</si>
  <si>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</si>
  <si>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</si>
  <si>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</si>
  <si>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</si>
  <si>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SO 101 Polní cesta</t>
  </si>
  <si>
    <t>STA</t>
  </si>
  <si>
    <t>1</t>
  </si>
  <si>
    <t>{2e50a606-4ffa-4399-b5d3-e5e9685f46f5}</t>
  </si>
  <si>
    <t>2</t>
  </si>
  <si>
    <t>002</t>
  </si>
  <si>
    <t>Vedlejší a ostatní náklady</t>
  </si>
  <si>
    <t>VON</t>
  </si>
  <si>
    <t>{3f85f05d-83ff-467a-aad4-29fc921e0cf8}</t>
  </si>
  <si>
    <t>KRYCÍ LIST SOUPISU PRACÍ</t>
  </si>
  <si>
    <t>Objekt:</t>
  </si>
  <si>
    <t>001 - SO 101 Polní cesta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</si>
  <si>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</si>
  <si>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</si>
  <si>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</si>
  <si>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</si>
  <si>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</si>
  <si>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</si>
  <si>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</si>
  <si>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</si>
  <si>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</si>
  <si>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</si>
  <si>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</si>
  <si>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</si>
  <si>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</si>
  <si>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</si>
  <si>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</si>
  <si>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</si>
  <si>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</si>
  <si>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</si>
  <si>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</si>
  <si>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</si>
  <si>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</si>
  <si>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</si>
  <si>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</si>
  <si>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</si>
  <si>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</si>
  <si>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</si>
  <si>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</si>
  <si>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</si>
  <si>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</si>
  <si>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</si>
  <si>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</si>
  <si>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</si>
  <si>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tl. do 100 mm, v jakékoliv ploše</t>
  </si>
  <si>
    <t>m2</t>
  </si>
  <si>
    <t>CS ÚRS 2023 01</t>
  </si>
  <si>
    <t>4</t>
  </si>
  <si>
    <t>-1696378424</t>
  </si>
  <si>
    <t>Online PSC</t>
  </si>
  <si>
    <t>https://podminky.urs.cz/item/CS_URS_2023_01/111301111</t>
  </si>
  <si>
    <t>PSC</t>
  </si>
  <si>
    <t xml:space="preserve">Poznámka k souboru cen:_x000d_
1. V cenách jsou započteny i náklady na nařezání, vyrýpnutí, vyzvednutí, přemístění a složení sejmutého drnu na vzdálenost do 50 m nebo s naložením na dopravní prostředek._x000d_
2. V ceně nejsou započteny náklady na zálivku před sejmutím drnu. Pro tyto práce lze použít ceny části C02 souboru cen 185 80-43 Zalití rostlin vodou._x000d_
3. Ceny jsou určeny jen pro sejmutí drnu pro drnování._x000d_
4. Sejmutím drnu se rozumí sejmutí pláství nebo pásů drnu v takové jakosti, aby se jich mohlo použít pro další drnování._x000d_
5. Ceny nejsou určeny k pokládce travního drnu (koberce). Tyto práce se oceňují cenami souboru cen 181 4.-11 Založení trávníku_x000d_
6. Ceny lze použít při zakládání záhonů pro výsadbu rostlin z důvodu snížení profilu terénu._x000d_
</t>
  </si>
  <si>
    <t>VV</t>
  </si>
  <si>
    <t>"dle C3 sejmutí drnu"3265</t>
  </si>
  <si>
    <t>113107211</t>
  </si>
  <si>
    <t>Odstranění podkladů nebo krytů strojně plochy jednotlivě přes 200 m2 s přemístěním hmot na skládku na vzdálenost do 20 m nebo s naložením na dopravní prostředek z kameniva těženého, o tl. vrstvy do 100 mm</t>
  </si>
  <si>
    <t>-1543004601</t>
  </si>
  <si>
    <t>https://podminky.urs.cz/item/CS_URS_2023_01/113107211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</si>
  <si>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</si>
  <si>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"dle C3 odstranění krytu polní cesty"1135</t>
  </si>
  <si>
    <t>3</t>
  </si>
  <si>
    <t>184818231</t>
  </si>
  <si>
    <t>Ochrana kmene bedněním před poškozením stavebním provozem zřízení včetně odstranění výšky bednění do 2 m průměru kmene do 300 mm</t>
  </si>
  <si>
    <t>kus</t>
  </si>
  <si>
    <t>-624495215</t>
  </si>
  <si>
    <t>https://podminky.urs.cz/item/CS_URS_2023_01/184818231</t>
  </si>
  <si>
    <t>"předpoklad ochrana stromů v průběhu výstavby"20</t>
  </si>
  <si>
    <t>184818232</t>
  </si>
  <si>
    <t>Ochrana kmene bedněním před poškozením stavebním provozem zřízení včetně odstranění výšky bednění do 2 m průměru kmene přes 300 do 500 mm</t>
  </si>
  <si>
    <t>-1473636150</t>
  </si>
  <si>
    <t>https://podminky.urs.cz/item/CS_URS_2023_01/184818232</t>
  </si>
  <si>
    <t>5</t>
  </si>
  <si>
    <t>919735111</t>
  </si>
  <si>
    <t>Řezání stávajícího živičného krytu nebo podkladu hloubky do 50 mm</t>
  </si>
  <si>
    <t>m</t>
  </si>
  <si>
    <t>-1003752249</t>
  </si>
  <si>
    <t>https://podminky.urs.cz/item/CS_URS_2023_01/919735111</t>
  </si>
  <si>
    <t xml:space="preserve">Poznámka k souboru cen:_x000d_
1. V cenách jsou započteny i náklady na spotřebu vody._x000d_
</t>
  </si>
  <si>
    <t>"dle C3 napojení polní cesty"12,2+0,5+0,5</t>
  </si>
  <si>
    <t>6</t>
  </si>
  <si>
    <t>113154112</t>
  </si>
  <si>
    <t>Frézování živičného podkladu nebo krytu s naložením na dopravní prostředek plochy do 500 m2 bez překážek v trase pruhu šířky do 0,5 m, tloušťky vrstvy 40 mm</t>
  </si>
  <si>
    <t>1145998536</t>
  </si>
  <si>
    <t>https://podminky.urs.cz/item/CS_URS_2023_01/113154112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</si>
  <si>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</si>
  <si>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"dle C3 napojení polní cesty"12,2*0,5</t>
  </si>
  <si>
    <t>7</t>
  </si>
  <si>
    <t>122251105</t>
  </si>
  <si>
    <t>Odkopávky a prokopávky nezapažené strojně v hornině třídy těžitelnosti I skupiny 3 přes 500 do 1 000 m3</t>
  </si>
  <si>
    <t>m3</t>
  </si>
  <si>
    <t>1106484935</t>
  </si>
  <si>
    <t>https://podminky.urs.cz/item/CS_URS_2023_01/122251105</t>
  </si>
  <si>
    <t xml:space="preserve">Poznámka k souboru cen:_x000d_
1. V cenách jsou započteny i náklady na přehození výkopku na vzdálenost do 3 m nebo naložení na dopravní prostředek._x000d_
</t>
  </si>
  <si>
    <t>"dle C3 odkopávky v trase hlavní cesty"280</t>
  </si>
  <si>
    <t>"dle C3 odkopávky v odbočkách a rozšíření"41,1*0,27+47,6*0,27+23,2*0,27</t>
  </si>
  <si>
    <t>"dle D123 sanace zemní pláně"1145*0,3</t>
  </si>
  <si>
    <t>Součet</t>
  </si>
  <si>
    <t>8</t>
  </si>
  <si>
    <t>132251103</t>
  </si>
  <si>
    <t>Hloubení nezapažených rýh šířky do 800 mm strojně s urovnáním dna do předepsaného profilu a spádu v hornině třídy těžitelnosti I skupiny 3 přes 50 do 100 m3</t>
  </si>
  <si>
    <t>-1144924339</t>
  </si>
  <si>
    <t>https://podminky.urs.cz/item/CS_URS_2023_01/132251103</t>
  </si>
  <si>
    <t xml:space="preserve">Poznámka k souboru cen:_x000d_
1. V cenách jsou započteny i náklady na přehození výkopku na přilehlém terénu na vzdálenost do 3 m od podélné osy rýhy nebo naložení na dopravní prostředek._x000d_
</t>
  </si>
  <si>
    <t>"dle D125 rýhy pro základové pasy propustku"2*(0,3*0,4*1,2)</t>
  </si>
  <si>
    <t>"dle D125 rýhy pro základové pasy propustku"2*(0,5*0,3*1,2)</t>
  </si>
  <si>
    <t>"dle D123 rýha pro drenáž"403,5*0,55*0,3</t>
  </si>
  <si>
    <t>9</t>
  </si>
  <si>
    <t>132251251</t>
  </si>
  <si>
    <t>Hloubení nezapažených rýh šířky přes 800 do 2 000 mm strojně s urovnáním dna do předepsaného profilu a spádu v hornině třídy těžitelnosti I skupiny 3 do 20 m3</t>
  </si>
  <si>
    <t>-916028886</t>
  </si>
  <si>
    <t>https://podminky.urs.cz/item/CS_URS_2023_01/132251251</t>
  </si>
  <si>
    <t xml:space="preserve">Poznámka k souboru cen:_x000d_
1. V cenách jsou započteny i náklady na případné nutné přemístění výkopku ve výkopišti na vzdálenost do 3 m a na přehození výkopku na přilehlém terénu na vzdálenost do 3 m od osy rýhy nebo naložení na dopravní prostředek._x000d_
</t>
  </si>
  <si>
    <t>"dle D125 rýha pro propustek"(1,3*1,5)*8,2</t>
  </si>
  <si>
    <t>10</t>
  </si>
  <si>
    <t>139001101</t>
  </si>
  <si>
    <t>Příplatek k cenám hloubených vykopávek za ztížení vykopávky v blízkosti podzemního vedení nebo výbušnin pro jakoukoliv třídu horniny</t>
  </si>
  <si>
    <t>-340434815</t>
  </si>
  <si>
    <t>https://podminky.urs.cz/item/CS_URS_2023_01/139001101</t>
  </si>
  <si>
    <t xml:space="preserve">Poznámka k souboru cen:_x000d_
1. Cena je určena:_x000d_
a) pro podzemní vedení procházející hloubenou vykopávkou nebo uložené ve stěně výkopu při jakékoliv hloubce vedení pod původním terénem nebo jeho výšce nade dnem výkopu a jakémkoliv směru vedení ke stranám výkopu;_x000d_
b) pro výbušniny nezaložené dodavatelem._x000d_
2. Cenu lze použít i tehdy, narazí-li se na vedení nebo výbušninu až při vykopávce a to pro zbývající objem výkopu, který je projektantem nebo investorem označen, v němž by toto nebo jiné nepředvídané vedení nebo výbušnina mohlo být uloženo._x000d_
3. Množství ztížení vykopávky v blízkosti_x000d_
a) podzemního vedení, jehož půdorysná a výšková poloha_x000d_
- je v projektu uvedena, se určí jako objem myšleného hranolu, jehož průřez je pravidelný čtyřúhelník jehož horní vodorovná a obě svislé strany jsou ve vzdálenosti 0,5 m a dolní vodorovná hrana ve vzdálenosti 1 m od přilehlého vnějšího líce vedení, příp. jeho obalu a délka se rovná osové délce vedení ve výkopišti nebo délce vedení ve stěně výkopu. Vymezí-li projekt větší prostor, v němž je nutno při vykopávce postupovat opatrně, lze použít cena pro celý objem výkopu v tomto prostoru. Od takto zjištěného množství se odečítá objem vedení i s příp. se vyskytujícím obalem;_x000d_
- není v projektu uvedena, avšak která podle projektu nebo sdělení investora jsou pravděpodobně ve výkopišti uložena, se rovná objemu výkopu, který je projektantem nebo investorem označen._x000d_
b) výbušniny, určí vždy projektant nebo investor, ať je v projektu uvedeno či neuvedeno._x000d_
4. Je-li vedení uloženo ve výkopišti tak, že se vykopávka v celém výše popsaném objemu nevykopává, např. blízko stěn nebo dna výkopu, oceňuje se ztížení vykopávky jen pro tu část objemu, v níž se ztížená vykopávka provádí._x000d_
5. Jsou-li ve výkopišti dvě vedení položena tak blízko sebe, že se výše uvedené objemy pro obě vedení pronikají, určí se množství ztížení vykopávky tak, aby se pronik započetl jen jednou._x000d_
6. Objem ztížení vykopávky se od celkového objemu výkopu neodečítá._x000d_
7. Dočasné zajištění různých podzemních vedení ve výkopišti se oceňuje cenami souboru cen 119 00-14 Dočasné zajištění podzemního potrubí nebo vedení ve výkopišti._x000d_
</t>
  </si>
  <si>
    <t>"příplatek za ztížení vykopávek úpravy příkopů v blízkosti kořenového systému stávajících stromů - odhad"(653,713+67,226+15,99)*0,2</t>
  </si>
  <si>
    <t>11</t>
  </si>
  <si>
    <t>181151311</t>
  </si>
  <si>
    <t>Plošná úprava terénu v zemině skupiny 1 až 4 s urovnáním povrchu bez doplnění ornice souvislé plochy přes 500 m2 při nerovnostech terénu přes 50 do 100 mm v rovině nebo na svahu do 1:5</t>
  </si>
  <si>
    <t>906472638</t>
  </si>
  <si>
    <t>https://podminky.urs.cz/item/CS_URS_2023_01/181151311</t>
  </si>
  <si>
    <t xml:space="preserve">Poznámka k souboru cen:_x000d_
1. Ceny jsou určeny pro vyrovnání nerovností neupraveného rostlého nebo ulehlého terénu._x000d_
2. Ceny lze použít pro vyrovnání terénu při zakládání trávníku._x000d_
3. V cenách nejsou započteny náklady na hutnění, tyto náklady se oceňují cenami souboru cen 171 15 ... Zhutnění podloží pod násypy z rostlé horniny tř. 1 až 4 katalogu 800-1 Zemní práce._x000d_
4. V cenách o sklonu svahu přes 1:1 jsou uvažovány podmínky pro svahy běžně schůdné; bez použití lezeckých technik. V případě použití lezeckých technik se tyto náklady oceňují individuálně._x000d_
</t>
  </si>
  <si>
    <t>"úprava terénu (bez příkopů)"1550</t>
  </si>
  <si>
    <t>12</t>
  </si>
  <si>
    <t>181151313</t>
  </si>
  <si>
    <t>Plošná úprava terénu v zemině skupiny 1 až 4 s urovnáním povrchu bez doplnění ornice souvislé plochy přes 500 m2 při nerovnostech terénu přes 50 do 100 mm na svahu přes 1:2 do 1:1</t>
  </si>
  <si>
    <t>-839847957</t>
  </si>
  <si>
    <t>https://podminky.urs.cz/item/CS_URS_2023_01/181151313</t>
  </si>
  <si>
    <t>"úprava terénu a tvaru příkopů"2850</t>
  </si>
  <si>
    <t>13</t>
  </si>
  <si>
    <t>181951112</t>
  </si>
  <si>
    <t>Úprava pláně vyrovnáním výškových rozdílů strojně v hornině třídy těžitelnosti I, skupiny 1 až 3 se zhutněním</t>
  </si>
  <si>
    <t>-2103165518</t>
  </si>
  <si>
    <t>https://podminky.urs.cz/item/CS_URS_2023_01/181951112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</si>
  <si>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</si>
  <si>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"úprava terénu"1550+2850</t>
  </si>
  <si>
    <t>14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</si>
  <si>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</si>
  <si>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</si>
  <si>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-1999395128</t>
  </si>
  <si>
    <t>https://podminky.urs.cz/item/CS_URS_2023_01/162751117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</si>
  <si>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</si>
  <si>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"drn"3265*0,1</t>
  </si>
  <si>
    <t>"odkopávky"653,713</t>
  </si>
  <si>
    <t>"rýhy"67,226+15,99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</si>
  <si>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</si>
  <si>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</si>
  <si>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-1148319044</t>
  </si>
  <si>
    <t>https://podminky.urs.cz/item/CS_URS_2023_01/162751119</t>
  </si>
  <si>
    <t>1063,429*10 'Přepočtené koeficientem množství</t>
  </si>
  <si>
    <t>16</t>
  </si>
  <si>
    <t>171201231</t>
  </si>
  <si>
    <t>Poplatek za uložení stavebního odpadu na recyklační skládce (skládkovné) zeminy a kamení zatříděného do Katalogu odpadů pod kódem 17 05 04</t>
  </si>
  <si>
    <t>t</t>
  </si>
  <si>
    <t>-1365238210</t>
  </si>
  <si>
    <t>https://podminky.urs.cz/item/CS_URS_2023_01/171201231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</si>
  <si>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</t>
  </si>
  <si>
    <t>1063,429*1,83 'Přepočtené koeficientem množství</t>
  </si>
  <si>
    <t>17</t>
  </si>
  <si>
    <t>174151101</t>
  </si>
  <si>
    <t>Zásyp sypaninou z jakékoliv horniny strojně s uložením výkopku ve vrstvách se zhutněním jam, šachet, rýh nebo kolem objektů v těchto vykopávkách</t>
  </si>
  <si>
    <t>-920686970</t>
  </si>
  <si>
    <t>https://podminky.urs.cz/item/CS_URS_2023_01/174151101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</si>
  <si>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</si>
  <si>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"dle D125 zásyp propustků"0,5*8,2</t>
  </si>
  <si>
    <t>"dle D124 násypy pod nové skladby"59,67</t>
  </si>
  <si>
    <t>"zrušení zatrubnění sjezdu v km 0,323"8*0,8*1,5</t>
  </si>
  <si>
    <t>18</t>
  </si>
  <si>
    <t>M</t>
  </si>
  <si>
    <t>58344171</t>
  </si>
  <si>
    <t>štěrkodrť frakce 0/32</t>
  </si>
  <si>
    <t>1742305</t>
  </si>
  <si>
    <t>73,37*2 'Přepočtené koeficientem množství</t>
  </si>
  <si>
    <t>19</t>
  </si>
  <si>
    <t>181311103</t>
  </si>
  <si>
    <t>Rozprostření a urovnání ornice v rovině nebo ve svahu sklonu do 1:5 ručně při souvislé ploše, tl. vrstvy do 200 mm</t>
  </si>
  <si>
    <t>584867881</t>
  </si>
  <si>
    <t>https://podminky.urs.cz/item/CS_URS_2023_01/181311103</t>
  </si>
  <si>
    <t xml:space="preserve">Poznámka k souboru cen:_x000d_
1. V ceně jsou započteny i náklady na případné nutné přemístění hromad nebo dočasných skládek na místo spotřeby ze vzdálenosti do 3 m._x000d_
2. V ceně nejsou započteny náklady na získání ornice._x000d_
</t>
  </si>
  <si>
    <t>"dle C3 nová zeleň"2850</t>
  </si>
  <si>
    <t>20</t>
  </si>
  <si>
    <t>10364101</t>
  </si>
  <si>
    <t>zemina pro terénní úpravy - ornice</t>
  </si>
  <si>
    <t>2015709287</t>
  </si>
  <si>
    <t>"dle C3 nová zeleň"2850*0,15*1,83</t>
  </si>
  <si>
    <t>181451131</t>
  </si>
  <si>
    <t>Založení trávníku na půdě předem připravené plochy přes 1000 m2 výsevem včetně utažení parkového v rovině nebo na svahu do 1:5</t>
  </si>
  <si>
    <t>962158685</t>
  </si>
  <si>
    <t>https://podminky.urs.cz/item/CS_URS_2023_01/181451131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</si>
  <si>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</si>
  <si>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22</t>
  </si>
  <si>
    <t>00572410</t>
  </si>
  <si>
    <t>osivo směs travní parková</t>
  </si>
  <si>
    <t>kg</t>
  </si>
  <si>
    <t>-66969151</t>
  </si>
  <si>
    <t>2850*0,04 'Přepočtené koeficientem množství</t>
  </si>
  <si>
    <t>23</t>
  </si>
  <si>
    <t>184802111</t>
  </si>
  <si>
    <t>Chemické odplevelení půdy před založením kultury, trávníku nebo zpevněných ploch o výměře jednotlivě přes 20 m2 v rovině nebo na svahu do 1:5 postřikem na široko</t>
  </si>
  <si>
    <t>CS ÚRS 2021 01</t>
  </si>
  <si>
    <t>38285595</t>
  </si>
  <si>
    <t>https://podminky.urs.cz/item/CS_URS_2021_01/184802111</t>
  </si>
  <si>
    <t xml:space="preserve">Poznámka k souboru cen:_x000d_
1. Ceny -2111, -2211, -2311 a -2411 lze použít i pro aplikaci retardantů na trávníky._x000d_
2. V cenách -2111, -2211, -2311 a -2411 jsou započteny i náklady na dovoz vody do 10 km._x000d_
3. V cenách nejsou započteny náklady na případné zapravení přípravku do půdy_x000d_
a) obděláním půdy; tyto práce se oceňují cenami části A02 souboru cen 183 40-31 Obdělání půdy,_x000d_
b) prolitím; toto se oceňuje cenami části C02 souboru cen 185 80-43 Zalití rostlin vodou a případně cenami části A02 souboru cen 185 85-11 Dovoz vody pro zálivku rostlin._x000d_
4. Každá opakovaná aplikace se oceňuje samostatně._x000d_
5. Chemické odplevelení ploch do 20 m2 se oceňuje příslušnými cenami souboru cen 184 80-26 Chemické odplevelení po založení kultury._x000d_
6. V cenách o sklonu svahu přes 1:1 jsou uvažovány podmínky pro svahy běžně schůdné; bez použití lezeckých technik. V případě použití lezeckých technik se tyto náklady oceňují individuálně._x000d_
</t>
  </si>
  <si>
    <t>24</t>
  </si>
  <si>
    <t>18500001.R</t>
  </si>
  <si>
    <t>Sekání trávníku</t>
  </si>
  <si>
    <t>-1804218311</t>
  </si>
  <si>
    <t>25</t>
  </si>
  <si>
    <t>185804312</t>
  </si>
  <si>
    <t>Zalití rostlin vodou plochy záhonů jednotlivě přes 20 m2</t>
  </si>
  <si>
    <t>-88243998</t>
  </si>
  <si>
    <t>https://podminky.urs.cz/item/CS_URS_2023_01/185804312</t>
  </si>
  <si>
    <t>"dle C3 nová zeleň"2850*0,005</t>
  </si>
  <si>
    <t>26</t>
  </si>
  <si>
    <t>185851121</t>
  </si>
  <si>
    <t>Dovoz vody pro zálivku rostlin na vzdálenost do 1000 m</t>
  </si>
  <si>
    <t>573000837</t>
  </si>
  <si>
    <t>https://podminky.urs.cz/item/CS_URS_2023_01/185851121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</si>
  <si>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</si>
  <si>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27</t>
  </si>
  <si>
    <t>185851129</t>
  </si>
  <si>
    <t>Dovoz vody pro zálivku rostlin Příplatek k ceně za každých dalších i započatých 1000 m</t>
  </si>
  <si>
    <t>-1507950517</t>
  </si>
  <si>
    <t>https://podminky.urs.cz/item/CS_URS_2023_01/185851129</t>
  </si>
  <si>
    <t>"dle C3 nová zeleň"2850*0,005*5</t>
  </si>
  <si>
    <t>Zakládání</t>
  </si>
  <si>
    <t>28</t>
  </si>
  <si>
    <t>212752702</t>
  </si>
  <si>
    <t>Trativody z drenážních trubek pro liniové stavby a komunikace se zřízením štěrkového lože pod trubky a s jejich obsypem v otevřeném výkopu trubka tunelová jednovrstvá PVC-U SN 4 perforace 220° DN 150</t>
  </si>
  <si>
    <t>808428343</t>
  </si>
  <si>
    <t>https://podminky.urs.cz/item/CS_URS_2023_01/212752702</t>
  </si>
  <si>
    <t xml:space="preserve">Poznámka k souboru cen:_x000d_
1. V cenách souboru cen jsou započteny náklady na:_x000d_
a) podsyp ze štěrkopísku tl. 100 mm,_x000d_
b) obsyp DN +150 mm nad potrubí a do stran._x000d_
2. V cenách souboru cen nejsou započteny náklady na:_x000d_
a) montáž a dodávku tvarovek, které se oceňují cenami souboru 877 ..-52.1 Montáž tvarovek na kanalizačním potrubí z trub z plastu, části A03,_x000d_
b) opláštění potrubí geotextílií, které se oceňuje cenami souboru 211 97-11.. Zřízení opláštění výplně z geotextilie odvodňovacích žeber nebo trativodů v rýze nebo zářezu se stěnami katalogu 800-2 Zvláštní zakládání objektů, části A 01._x000d_
</t>
  </si>
  <si>
    <t>"dle D123 drenáž"404</t>
  </si>
  <si>
    <t>29</t>
  </si>
  <si>
    <t>274311127</t>
  </si>
  <si>
    <t>Základové konstrukce z betonu prostého pasy, prahy, věnce a ostruhy ve výkopu nebo na hlavách pilot C 25/30</t>
  </si>
  <si>
    <t>2124397922</t>
  </si>
  <si>
    <t>https://podminky.urs.cz/item/CS_URS_2023_01/274311127</t>
  </si>
  <si>
    <t xml:space="preserve">Poznámka k souboru cen:_x000d_
1. V cenách jsou započteny i náklady na:_x000d_
a) kontrolu bednění před betonáží, vlastní betonáž zejména čerpadlem betonu, rozhrnutí a hutnění betonu požadované konzistence, uhlazení horního povrchu základu s případnou technologickou přestávkou nutnou pro vytvoření založení dříku opěry nebo pilíře,_x000d_
b) ošetření a ochranu čerstvě uloženého betonu._x000d_
2. V cenách nejsou započteny náklady na:_x000d_
a) zhutnění podkladní vrstvy nebo vyčištění základové spáry u plošného založení,_x000d_
b) zhotovení vrtací šablony pilot nebo odbourání hlav pilot u základu založeného na pilotách._x000d_
</t>
  </si>
  <si>
    <t>P</t>
  </si>
  <si>
    <t>Poznámka k položce:_x000d_
C25/30 nXF1</t>
  </si>
  <si>
    <t>"prahy a základy"2*2*0,7*0,3+2*2*0,5*0,6</t>
  </si>
  <si>
    <t>Vodorovné konstrukce</t>
  </si>
  <si>
    <t>30</t>
  </si>
  <si>
    <t>451573111</t>
  </si>
  <si>
    <t>Lože pod potrubí, stoky a drobné objekty v otevřeném výkopu z písku a štěrkopísku do 63 mm</t>
  </si>
  <si>
    <t>1335581947</t>
  </si>
  <si>
    <t>https://podminky.urs.cz/item/CS_URS_2023_01/451573111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</si>
  <si>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</si>
  <si>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"dle D125 lože pro potrubí propustků"(0,1*1)*(8,2-1)</t>
  </si>
  <si>
    <t>31</t>
  </si>
  <si>
    <t>452311131</t>
  </si>
  <si>
    <t>Podkladní a zajišťovací konstrukce z betonu prostého v otevřeném výkopu bez zvýšených nároků na prostředí desky pod potrubí, stoky a drobné objekty z betonu tř. C 12/15</t>
  </si>
  <si>
    <t>243730084</t>
  </si>
  <si>
    <t>https://podminky.urs.cz/item/CS_URS_2023_01/452311131</t>
  </si>
  <si>
    <t xml:space="preserve">Poznámka k souboru cen:_x000d_
1. Ceny -1131 až -1181 a -1192 lze použít i pro ochrannou vrstvu pod železobetonové konstrukce._x000d_
2. Ceny -2131 až -2181 a -2192 jsou určeny pro jakékoliv úkosy sedel._x000d_
</t>
  </si>
  <si>
    <t>32</t>
  </si>
  <si>
    <t>452111111</t>
  </si>
  <si>
    <t>Osazení betonových dílců pražců pod potrubí v otevřeném výkopu, průřezové plochy do 25000 mm2</t>
  </si>
  <si>
    <t>934876426</t>
  </si>
  <si>
    <t>https://podminky.urs.cz/item/CS_URS_2023_01/452111111</t>
  </si>
  <si>
    <t>"dle D125 pražce pro potrubí propustku"6</t>
  </si>
  <si>
    <t>33</t>
  </si>
  <si>
    <t>59211205</t>
  </si>
  <si>
    <t>pražec z předpjatého betonu příčný, vystrojení pružné bezpodkladnicové vč. kompletů pro kolejnici UIC 60, 2600x300x220mm</t>
  </si>
  <si>
    <t>1251844784</t>
  </si>
  <si>
    <t>Komunikace pozemní</t>
  </si>
  <si>
    <t>34</t>
  </si>
  <si>
    <t>564751111</t>
  </si>
  <si>
    <t>Podklad nebo kryt z kameniva hrubého drceného vel. 32-63 mm s rozprostřením a zhutněním plochy přes 100 m2, po zhutnění tl. 150 mm</t>
  </si>
  <si>
    <t>-328964817</t>
  </si>
  <si>
    <t>https://podminky.urs.cz/item/CS_URS_2023_01/564751111</t>
  </si>
  <si>
    <t>"dle D123 sanace zemní pláně 300mm"1145*2</t>
  </si>
  <si>
    <t>"dle D123 konstrukce polní cesty"84</t>
  </si>
  <si>
    <t>35</t>
  </si>
  <si>
    <t>564761111</t>
  </si>
  <si>
    <t>Podklad nebo kryt z kameniva hrubého drceného vel. 32-63 mm s rozprostřením a zhutněním plochy přes 100 m2, po zhutnění tl. 200 mm</t>
  </si>
  <si>
    <t>849590881</t>
  </si>
  <si>
    <t>https://podminky.urs.cz/item/CS_URS_2023_01/564761111</t>
  </si>
  <si>
    <t>"dle D123 konstrukce polní cesty"1466</t>
  </si>
  <si>
    <t>36</t>
  </si>
  <si>
    <t>564952114</t>
  </si>
  <si>
    <t>Podklad z mechanicky zpevněného kameniva MZK (minerální beton) s rozprostřením a s hutněním, po zhutnění tl. 180 mm</t>
  </si>
  <si>
    <t>-751415875</t>
  </si>
  <si>
    <t>https://podminky.urs.cz/item/CS_URS_2023_01/564952114</t>
  </si>
  <si>
    <t xml:space="preserve">Poznámka k souboru cen:_x000d_
1. ČSN 73 6126-1 připouští pro MZK max. tl. 300 mm._x000d_
2. V cenách nejsou započteny náklady na:_x000d_
a) ochranu povrchu podkladu filtračním postřikem, který se oceňuje cenami souboru cen 573 11-11,_x000d_
b) spojovací postřik před pokládkou asfaltových směsí, který se oceňuje cenami souboru cen 573 2.-11._x000d_
</t>
  </si>
  <si>
    <t>"dle D123 konstrukce polní cesty"1080</t>
  </si>
  <si>
    <t>37</t>
  </si>
  <si>
    <t>569903311</t>
  </si>
  <si>
    <t>Zřízení zemních krajnic z hornin jakékoliv třídy se zhutněním</t>
  </si>
  <si>
    <t>1741901979</t>
  </si>
  <si>
    <t>https://podminky.urs.cz/item/CS_URS_2023_01/569903311</t>
  </si>
  <si>
    <t xml:space="preserve">Poznámka k souboru cen:_x000d_
1. Ceny jsou určeny pro jakoukoliv tloušťku krajnice._x000d_
2. V cenách nejsou započteny náklady na opatření zeminy a její přemístění k místu zabudování, které se oceňují podle ustanovení čl. 3111 Všeobecných podmínek části A 01 tohoto katalogu._x000d_
</t>
  </si>
  <si>
    <t>"dle potřeby"40*0,3</t>
  </si>
  <si>
    <t>38</t>
  </si>
  <si>
    <t>594511111</t>
  </si>
  <si>
    <t>Dlažba nebo přídlažba z lomového kamene lomařsky upraveného rigolového v ploše vodorovné nebo ve sklonu tl. do 250 mm, bez vyplnění spár, s provedením lože tl. 50 mm z betonu</t>
  </si>
  <si>
    <t>393267856</t>
  </si>
  <si>
    <t>https://podminky.urs.cz/item/CS_URS_2021_01/594511111</t>
  </si>
  <si>
    <t xml:space="preserve">Poznámka k souboru cen:_x000d_
1. Ceny jsou určeny:_x000d_
a) pro jakýkoliv sklon plochy,_x000d_
b) i pro dlažby (přídlažby) silničních příkopů a kuželů._x000d_
2. Ceny nelze použít pro:_x000d_
a) rigoly dlážděné, které se oceňují cenami souborů cen 597 . 6- . 1 Rigol dlážděný, 597 17- . 1 Rigol krajnicový s kamennou obrubou a 597 17- . 1 Rigol dlážděný z lomového kamene,_x000d_
b) dlažbu nebo přídlažbu svahů nebo kuželů souvisejících s vodotečí, která se oceňuje cenami části A 01 katalogu 832-1 Hráze a úpravy na tocích-úpravy toků a kanály._x000d_
3. Část lože přesahující tl. 50 mm se oceňuje cenami souboru cen 451 31-97 Příplatek za každých dalších 10 mm tloušťky podkladu nebo lože._x000d_
4. V ceně -1111 jsou započteny i náklady na prohození zeminy._x000d_
5. V cenách nejsou započteny náklady na:_x000d_
a) provedení podkladu pod lože, které se oceňuje cenami souboru cen 451 . . - . . Podklad nebo lože pod dlažbu,_x000d_
b) vyplnění spár, které se oceňuje cenami souboru cen 599 . . -2 . Vyplnění spár dlažby,_x000d_
c) opatření zeminy a její přemístění k místu zabudování, které se oceňují podle ustanovení čl. 3111 Všeobecných podmínek části A 01 tohoto katalogu,_x000d_
d) odklizení odpadu po prohození zeminy, které se oceňuje cenami části A 01 katalogu 800-1 Zemní práce._x000d_
6. Množství měrných jednotek se určuje v m2 rozvinuté dlážděné plochy._x000d_
</t>
  </si>
  <si>
    <t>"dle D123 konstrukce polní cesty"64</t>
  </si>
  <si>
    <t>39</t>
  </si>
  <si>
    <t>599632111</t>
  </si>
  <si>
    <t>Vyplnění spár dlažby (přídlažby) z lomového kamene v jakémkoliv sklonu plochy a jakékoliv tloušťky cementovou maltou se zatřením</t>
  </si>
  <si>
    <t>-532356336</t>
  </si>
  <si>
    <t>https://podminky.urs.cz/item/CS_URS_2023_01/599632111</t>
  </si>
  <si>
    <t xml:space="preserve">Poznámka k souboru cen:_x000d_
1. Ceny lze použít i pro vyplnění spár dlažby (přídlažby) silničních příkopů a kuželů._x000d_
</t>
  </si>
  <si>
    <t>40</t>
  </si>
  <si>
    <t>569831111</t>
  </si>
  <si>
    <t>Zpevnění krajnic nebo komunikací pro pěší s rozprostřením a zhutněním, po zhutnění štěrkodrtí tl. 100 mm</t>
  </si>
  <si>
    <t>-1334495309</t>
  </si>
  <si>
    <t>https://podminky.urs.cz/item/CS_URS_2023_01/569831111</t>
  </si>
  <si>
    <t xml:space="preserve">Poznámka k souboru cen:_x000d_
1. V cenách 51-11 až 55-11 jsou započteny i náklady na prohození zeminy._x000d_
2. V cenách 51-11 až 55-11 nejsou započteny náklady na:_x000d_
a) opatření zeminy a její přemístění k místu zabudování, které se oceňují podle čl. 3111 Všeobecných podmínek části A 01 tohoto katalogu,_x000d_
b) odklizení odpadu po prohození zeminy, které se oceňuje cenami části A 01 katalogu 800-1 Zemní práce._x000d_
</t>
  </si>
  <si>
    <t>Poznámka k položce:_x000d_
ŠD fr. 0/32</t>
  </si>
  <si>
    <t>"dle D123 krajnice"412</t>
  </si>
  <si>
    <t>41</t>
  </si>
  <si>
    <t>573211109</t>
  </si>
  <si>
    <t>Postřik spojovací PS bez posypu kamenivem z asfaltu silničního, v množství 0,50 kg/m2</t>
  </si>
  <si>
    <t>-1344916330</t>
  </si>
  <si>
    <t>https://podminky.urs.cz/item/CS_URS_2023_01/573211109</t>
  </si>
  <si>
    <t>42</t>
  </si>
  <si>
    <t>577134031</t>
  </si>
  <si>
    <t>Asfaltový beton vrstva obrusná ACO 11 (ABS) s rozprostřením a se zhutněním z modifikovaného asfaltu v pruhu šířky do 1,5 m, po zhutnění tl. 40 mm</t>
  </si>
  <si>
    <t>-607037380</t>
  </si>
  <si>
    <t>https://podminky.urs.cz/item/CS_URS_2023_01/577134031</t>
  </si>
  <si>
    <t xml:space="preserve">Poznámka k souboru cen:_x000d_
1. Cenami 577 1.-40 lze oceňovat např. chodníky, úzké cesty a vjezdy v pruhu šířky do 1,5 m jakékoliv délky a jednotlivé plochy velikosti do 10 m2._x000d_
2. ČSN EN 13108-1 připouští pro ACO 11 pouze tl. 35 až 50 mm._x000d_
</t>
  </si>
  <si>
    <t>Trubní vedení</t>
  </si>
  <si>
    <t>43</t>
  </si>
  <si>
    <t>822442112</t>
  </si>
  <si>
    <t>Montáž potrubí z trub železobetonových hrdlových v otevřeném výkopu ve sklonu do 20 % s integrovaným pryžovým těsněním DN 600</t>
  </si>
  <si>
    <t>-843297841</t>
  </si>
  <si>
    <t>https://podminky.urs.cz/item/CS_URS_2023_01/822442112</t>
  </si>
  <si>
    <t>"dle D125 potrubí propustku"8,2</t>
  </si>
  <si>
    <t>44</t>
  </si>
  <si>
    <t>PFB.1020301</t>
  </si>
  <si>
    <t>Trouba hrdlová železobetonová TZH-Q 60/250</t>
  </si>
  <si>
    <t>-816606726</t>
  </si>
  <si>
    <t>Poznámka k položce:_x000d_
600/2500</t>
  </si>
  <si>
    <t>"dle D125 potrubí propustku"4</t>
  </si>
  <si>
    <t>Ostatní konstrukce a práce-bourání</t>
  </si>
  <si>
    <t>45</t>
  </si>
  <si>
    <t>912211111</t>
  </si>
  <si>
    <t>Montáž směrového sloupku plastového s odrazkou prostým uložením bez betonového základu silničního</t>
  </si>
  <si>
    <t>959979501</t>
  </si>
  <si>
    <t>https://podminky.urs.cz/item/CS_URS_2023_01/912211111</t>
  </si>
  <si>
    <t xml:space="preserve">Poznámka k souboru cen:_x000d_
1. V cenách jsou započteny i náklady:_x000d_
a) u cen 912 21-1111 a -1112 na vykopání jamek pro sloupky s odhozením výkopku na hromadu nebo naložením na dopravní prostředek,_x000d_
b) u ceny 912 21-1121 na spojovací materiál,_x000d_
c) u ceny 912 21-1131 na vyvrtání otvoru a lepidlo._x000d_
2. V cenách nejsou započteny náklady:_x000d_
a) na dodání sloupku, tyto se oceňují ve specifikaci,_x000d_
b) u ceny 912 21-1131 i na spojovací materiál, který je součástí dodávky sloupku,_x000d_
c) odklizení výkopku, tyto se oceňují cenami části A 01 katalogu 800-1 Zemní práce._x000d_
</t>
  </si>
  <si>
    <t>"dle C3 sloupek Z11g"2</t>
  </si>
  <si>
    <t>46</t>
  </si>
  <si>
    <t>40445158</t>
  </si>
  <si>
    <t>sloupek směrový silniční plastový 1,2m</t>
  </si>
  <si>
    <t>-250936751</t>
  </si>
  <si>
    <t>47</t>
  </si>
  <si>
    <t>914111111</t>
  </si>
  <si>
    <t>Montáž svislé dopravní značky základní velikosti do 1 m2 objímkami na sloupky nebo konzoly</t>
  </si>
  <si>
    <t>-1464405736</t>
  </si>
  <si>
    <t>https://podminky.urs.cz/item/CS_URS_2023_01/914111111</t>
  </si>
  <si>
    <t xml:space="preserve">Poznámka k souboru cen:_x000d_
1. V cenách jsou započteny i náklady na montáž značek včetně upevňovacího materiálu na předem připravenou nosnou konstrukci (sloupek, konzolu, sloup)._x000d_
2. V cenách nejsou započteny náklady na:_x000d_
a) dodání značek, tyto se oceňují ve specifikaci,_x000d_
b) na montáž a dodávku ocelových nosných konstrukcí – sloupků, konzol, tyto se oceňují cenami souboru cen 914 51 Montáž sloupku a 914 53 Montáž konzol a nástavců,_x000d_
c) nátěry, tyto se oceňují jako práce PSV příslušnými cenami katalogu 800-783 Nátěry,_x000d_
d) naložení a odklizení výkopku, tyto se oceňují cenami části A 01 katalogu 800-1 Zemní práce._x000d_
3. Ceny nelze použít pro osazení a montáž svislých dopravních značek:_x000d_
a) světelných, tyto se oceňují cenami katalogu 800-741 Elektroinstalace - silnoproud,_x000d_
b) upevněných na lanech nebo speciálních konstrukcích nesoucích více značek, tyto se oceňují individuálně._x000d_
</t>
  </si>
  <si>
    <t>"dle C3 SDZ P4"1</t>
  </si>
  <si>
    <t>48</t>
  </si>
  <si>
    <t>40445608</t>
  </si>
  <si>
    <t>značky upravující přednost P1, P4 700mm</t>
  </si>
  <si>
    <t>2137760932</t>
  </si>
  <si>
    <t>49</t>
  </si>
  <si>
    <t>914511111</t>
  </si>
  <si>
    <t>Montáž sloupku dopravních značek délky do 3,5 m do betonového základu</t>
  </si>
  <si>
    <t>-1975017562</t>
  </si>
  <si>
    <t>https://podminky.urs.cz/item/CS_URS_2023_01/914511111</t>
  </si>
  <si>
    <t xml:space="preserve">Poznámka k souboru cen:_x000d_
1. V cenách jsou započteny i náklady na:_x000d_
a) vykopání jamek s odhozem výkopku na vzdálenost do 3 m,_x000d_
b) osazení sloupku včetně montáže a dodávky plastového víčka,_x000d_
2. V cenách -1111 jsou započteny i náklady na betonový základ._x000d_
3. V cenách -1112 jsou započteny i náklady na hliníkovou patku s betonovým základem._x000d_
4. V cenách nejsou započteny náklady na:_x000d_
a) dodání sloupku, tyto se oceňují ve specifikaci_x000d_
b) naložení a odklizení výkopku, tyto se oceňují cenami části A01 katalogu 800-1 Zemní práce._x000d_
</t>
  </si>
  <si>
    <t>50</t>
  </si>
  <si>
    <t>40445225</t>
  </si>
  <si>
    <t>sloupek pro dopravní značku Zn D 60mm v 3,5m</t>
  </si>
  <si>
    <t>1131829871</t>
  </si>
  <si>
    <t>51</t>
  </si>
  <si>
    <t>40445240</t>
  </si>
  <si>
    <t>patka pro sloupek Al D 60mm</t>
  </si>
  <si>
    <t>-2088880131</t>
  </si>
  <si>
    <t>52</t>
  </si>
  <si>
    <t>40445253</t>
  </si>
  <si>
    <t>víčko plastové na sloupek D 60mm</t>
  </si>
  <si>
    <t>-451564066</t>
  </si>
  <si>
    <t>53</t>
  </si>
  <si>
    <t>40445256</t>
  </si>
  <si>
    <t>svorka upínací na sloupek dopravní značky D 60mm</t>
  </si>
  <si>
    <t>740766127</t>
  </si>
  <si>
    <t>54</t>
  </si>
  <si>
    <t>919112111</t>
  </si>
  <si>
    <t>Řezání dilatačních spár v živičném krytu příčných nebo podélných, šířky 4 mm, hloubky do 60 mm</t>
  </si>
  <si>
    <t>1593560888</t>
  </si>
  <si>
    <t>https://podminky.urs.cz/item/CS_URS_2023_01/919112111</t>
  </si>
  <si>
    <t xml:space="preserve">Poznámka k souboru cen:_x000d_
1. V cenách jsou započteny i náklady na vyčištění spár po řezání._x000d_
</t>
  </si>
  <si>
    <t>55</t>
  </si>
  <si>
    <t>919122112</t>
  </si>
  <si>
    <t>Utěsnění dilatačních spár zálivkou za tepla v cementobetonovém nebo živičném krytu včetně adhezního nátěru s těsnicím profilem pod zálivkou, pro komůrky šířky 10 mm, hloubky 25 mm</t>
  </si>
  <si>
    <t>-274231418</t>
  </si>
  <si>
    <t>https://podminky.urs.cz/item/CS_URS_2023_01/919122112</t>
  </si>
  <si>
    <t>56</t>
  </si>
  <si>
    <t>919441221</t>
  </si>
  <si>
    <t>Čelo propustku včetně římsy ze zdiva z lomového kamene, pro propustek z trub DN 600 až 800 mm</t>
  </si>
  <si>
    <t>-1473584712</t>
  </si>
  <si>
    <t>https://podminky.urs.cz/item/CS_URS_2023_01/919441221</t>
  </si>
  <si>
    <t xml:space="preserve">Poznámka k souboru cen:_x000d_
1. Ceny jsou určeny pro čela propustků bez svahových křídel o spádu do 10 %._x000d_
2. Ceny nelze použít pro čela propustků z trub DN přes 800 mm a pro čela se svahovými křídly, které se oceňují cenami části A 01 katalogu 821-1 Mosty._x000d_
3. V cenách 919 41-1111 až -1141 jsou započteny i náklady na zdivo základu a zdivo nadzákladové z betonu prostého, římsu z betonu železového, zřízení bednění a jeho odstranění._x000d_
4. V cenách 919 44-1211 a -1221 jsou započteny i náklady na maltu cementovou pro zdivo z lomového kamene, maltu cementovou pro spárování zdiva, na římsu z betonu železového, zřízení bednění a jeho odstranění._x000d_
5. V cenách nejsou započteny náklady na:_x000d_
a) zemní práce, které se oceňují cenami souborů cen katalogu 800-1 Zemní práce,_x000d_
b) zábradlí, které se oceňuje cenami části A 01 katalogu 821-1 Mosty,_x000d_
c) ocelovou výztuž římsy, která se oceňuje cenami části A 01 katalogu 821-1 Mosty._x000d_
6. Pro výpočet přesunu hmot se celková hmotnost položky sníží o hmotnost betonu, pokud je beton dodáván přímo na místo zabudování nebo do prostoru technologické manipulace._x000d_
</t>
  </si>
  <si>
    <t>"dle D125 čela propustků"2</t>
  </si>
  <si>
    <t>57</t>
  </si>
  <si>
    <t>919535556</t>
  </si>
  <si>
    <t>Obetonování trubního propustku betonem prostým se zvýšenými nároky na prostředí tř. C 25/30</t>
  </si>
  <si>
    <t>1860554745</t>
  </si>
  <si>
    <t>https://podminky.urs.cz/item/CS_URS_2023_01/919535556</t>
  </si>
  <si>
    <t xml:space="preserve">Poznámka k souboru cen:_x000d_
1. V ceně jsou započteny i náklady na popř. nutné bednění a odbednění._x000d_
2. Pro výpočet přesunu hmot se celková hmotnost položky sníží o hmotnost betonu, pokud je beton dodáván přímo na místo zabudování nebo do prostoru technologické manipulace._x000d_
</t>
  </si>
  <si>
    <t>"dle D125 obetonování potrubí propustků"0,73*6,8</t>
  </si>
  <si>
    <t>58</t>
  </si>
  <si>
    <t>962041211</t>
  </si>
  <si>
    <t>Bourání mostních konstrukcí zdiva a pilířů z prostého betonu</t>
  </si>
  <si>
    <t>110649948</t>
  </si>
  <si>
    <t>https://podminky.urs.cz/item/CS_URS_2023_01/962041211</t>
  </si>
  <si>
    <t xml:space="preserve">Poznámka k souboru cen:_x000d_
1. Cena 05-1111 lze použít i pro bourání konstrukcí z předpjatého betonu._x000d_
2. Ceny 06-5413 a 06-5423 lze použít i pro rozebrání dřevěných truhlíků nebo žlabů uložených na dřevěné konstrukci mostu._x000d_
3. Ceny nelze použít:_x000d_
a) pro bourání základových konstrukcí prováděné ve spojitosti se zemními pracemi; toto bourání se oceňuje cenami 122 90-1 - Bourání konstrukcí, části A 01 katalogu 800-1 Zemní práce;_x000d_
b) ceny nelze použít pro bourání konstrukcí pod vodou; tyto práce se oceňují podle ustanovení úvodního katalogu._x000d_
4. Ceny 04-1211 až 05-1111 nelze použít pro ocenění demontáže (vyjmutí) prefabrikovaných dílců nebo nosných konstrukcí v celku; tyto práce se oceňují podle ustanovení úvodního katalogu._x000d_
5. Ceny 06-5111 a 06-5112, 06-5611 a 06-5612 nelze použít pro vytažení pilot, bárek na pilotách a ledolamů; vytažení pilot se oceňuje příslušnými cenami katalogu 800-2 - Zvláštní zakládání objektů._x000d_
6. Množství měrných jednotek se určuje:_x000d_
a) u cen 02-1112 až 05-1111 v m3 objemu konstrukce nebo její části před bouráním,_x000d_
b) u cen 06-5111 až 06-5612 v m3 objemu dřeva v konstrukci nebo její části před bouráním._x000d_
</t>
  </si>
  <si>
    <t>"čela rušeného zatrubnění"2*1,2</t>
  </si>
  <si>
    <t>59</t>
  </si>
  <si>
    <t>966008112</t>
  </si>
  <si>
    <t>Bourání trubního propustku s odklizením a uložením vybouraného materiálu na skládku na vzdálenost do 3 m nebo s naložením na dopravní prostředek z trub betonových nebo železobetonových DN přes 300 do 500 mm</t>
  </si>
  <si>
    <t>-291948821</t>
  </si>
  <si>
    <t>https://podminky.urs.cz/item/CS_URS_2023_01/966008112</t>
  </si>
  <si>
    <t xml:space="preserve">Poznámka k souboru cen:_x000d_
1. Ceny lze použít i pro bourání hospodářských přejezdů a propustků z trub obetonovaných._x000d_
2. V cenách jsou započteny i náklady na případné bourání betonového lože nebo prahů pod troubami propustku._x000d_
3. V cenách nejsou započteny náklady na:_x000d_
a) zemní práce nutné při rozebírání propustků, které se oceňují cenami části A 01 katalogu 800-1 Zemní práce,_x000d_
b) bourání čel, které se oceňuje cenami souboru cen 966 .0- Bourání mostních konstrukcí části B 01 katalogu 821-1 Mosty._x000d_
4. Množství měrných jednotek se určuje délkou mezi rubovými stěnami čel (v podélné ose propustku)._x000d_
5. Přemístění vybouraného materiálu na vzdálenost přes 3 m se oceňuje cenami souborů cen 997 22-1 Vodorovné přemístění vybouraných hmot._x000d_
</t>
  </si>
  <si>
    <t>"zrušení zatrubnění sjezdu v km 0,323"8</t>
  </si>
  <si>
    <t>60</t>
  </si>
  <si>
    <t>R01</t>
  </si>
  <si>
    <t>Kopané sondy pro ověření průběhu inž. sítí - ruční práce vč. zasypání sond</t>
  </si>
  <si>
    <t>-877235075</t>
  </si>
  <si>
    <t>"dle potřeby pro ověření hloubky tel.kabelu"6</t>
  </si>
  <si>
    <t>997</t>
  </si>
  <si>
    <t>Přesun sutě</t>
  </si>
  <si>
    <t>61</t>
  </si>
  <si>
    <t>997221551</t>
  </si>
  <si>
    <t>Vodorovná doprava suti bez naložení, ale se složením a s hrubým urovnáním ze sypkých materiálů, na vzdálenost do 1 km</t>
  </si>
  <si>
    <t>-926319649</t>
  </si>
  <si>
    <t>https://podminky.urs.cz/item/CS_URS_2023_01/997221551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</si>
  <si>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</si>
  <si>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"kamenivo"204,3</t>
  </si>
  <si>
    <t>"vyfréz.mat."0,561</t>
  </si>
  <si>
    <t>62</t>
  </si>
  <si>
    <t>997221559</t>
  </si>
  <si>
    <t>Vodorovná doprava suti bez naložení, ale se složením a s hrubým urovnáním Příplatek k ceně za každý další i započatý 1 km přes 1 km</t>
  </si>
  <si>
    <t>1320982127</t>
  </si>
  <si>
    <t>https://podminky.urs.cz/item/CS_URS_2023_01/997221559</t>
  </si>
  <si>
    <t>"do 20km"19*204,861</t>
  </si>
  <si>
    <t>63</t>
  </si>
  <si>
    <t>997221571</t>
  </si>
  <si>
    <t>Vodorovná doprava vybouraných hmot bez naložení, ale se složením a s hrubým urovnáním na vzdálenost do 1 km</t>
  </si>
  <si>
    <t>-577418428</t>
  </si>
  <si>
    <t>https://podminky.urs.cz/item/CS_URS_2023_01/997221571</t>
  </si>
  <si>
    <t xml:space="preserve">Poznámka k souboru cen:_x000d_
1. Ceny nelze použít pro vodorovnou dopravu vybouraných hmot po železnici, po vodě nebo neobvyklými dopravními prostředky._x000d_
2. Je-li na dopravní dráze pro vodorovnou dopravu vybouraných hmot překážka, pro kterou je nutno vybourané hmoty překládat z jednoho dopravního prostředku na druhý, oceňuje se tato doprava v každém úseku samostatně._x000d_
</t>
  </si>
  <si>
    <t>"bet kce zatrubnění"5,28+7,84</t>
  </si>
  <si>
    <t>64</t>
  </si>
  <si>
    <t>997221579</t>
  </si>
  <si>
    <t>Vodorovná doprava vybouraných hmot bez naložení, ale se složením a s hrubým urovnáním na vzdálenost Příplatek k ceně za každý další i započatý 1 km přes 1 km</t>
  </si>
  <si>
    <t>1206839622</t>
  </si>
  <si>
    <t>https://podminky.urs.cz/item/CS_URS_2023_01/997221579</t>
  </si>
  <si>
    <t>"do 20km"13,12*19</t>
  </si>
  <si>
    <t>65</t>
  </si>
  <si>
    <t>997221615</t>
  </si>
  <si>
    <t>Poplatek za uložení stavebního odpadu na skládce (skládkovné) z prostého betonu zatříděného do Katalogu odpadů pod kódem 17 01 01</t>
  </si>
  <si>
    <t>-1065897546</t>
  </si>
  <si>
    <t>https://podminky.urs.cz/item/CS_URS_2023_01/997221615</t>
  </si>
  <si>
    <t xml:space="preserve">Poznámka k souboru cen:_x000d_
1. Ceny uvedené v souboru cen je doporučeno upravit podle aktuálních cen místně příslušné skládky odpadů._x000d_
2. Uložení odpadů neuvedených v souboru cen se oceňuje individuálně._x000d_
3. V cenách je započítán poplatek za ukládání odpadu dle zákona 185/2001 Sb._x000d_
4. Případné drcení stavebního odpadu lze ocenit cenami souboru cen 997 00-60 Drcení stavebního odpadu z katalogu 800-6 Demolice objektů._x000d_
</t>
  </si>
  <si>
    <t>"bet.kce"13,12</t>
  </si>
  <si>
    <t>66</t>
  </si>
  <si>
    <t>997221645</t>
  </si>
  <si>
    <t>Poplatek za uložení stavebního odpadu na skládce (skládkovné) asfaltového bez obsahu dehtu zatříděného do Katalogu odpadů pod kódem 17 03 02</t>
  </si>
  <si>
    <t>-1055030452</t>
  </si>
  <si>
    <t>https://podminky.urs.cz/item/CS_URS_2023_01/997221645</t>
  </si>
  <si>
    <t>"asfaltový odpad"0,561</t>
  </si>
  <si>
    <t>67</t>
  </si>
  <si>
    <t>997221655</t>
  </si>
  <si>
    <t>Poplatek za uložení stavebního odpadu na skládce (skládkovné) zeminy a kamení zatříděného do Katalogu odpadů pod kódem 17 05 04</t>
  </si>
  <si>
    <t>943941494</t>
  </si>
  <si>
    <t>https://podminky.urs.cz/item/CS_URS_2023_01/997221655</t>
  </si>
  <si>
    <t>"odpad z kameniva"204,3</t>
  </si>
  <si>
    <t>998</t>
  </si>
  <si>
    <t>Přesun hmot</t>
  </si>
  <si>
    <t>68</t>
  </si>
  <si>
    <t>998225111</t>
  </si>
  <si>
    <t>Přesun hmot pro komunikace s krytem z kameniva, monolitickým betonovým nebo živičným dopravní vzdálenost do 200 m jakékoliv délky objektu</t>
  </si>
  <si>
    <t>1412553447</t>
  </si>
  <si>
    <t>https://podminky.urs.cz/item/CS_URS_2023_01/998225111</t>
  </si>
  <si>
    <t xml:space="preserve">Poznámka k souboru cen:_x000d_
1. Ceny lze použít i pro plochy letišť s krytem monolitickým betonovým nebo živičným._x000d_
</t>
  </si>
  <si>
    <t>69</t>
  </si>
  <si>
    <t>998225191</t>
  </si>
  <si>
    <t>Přesun hmot pro komunikace s krytem z kameniva, monolitickým betonovým nebo živičným Příplatek k ceně za zvětšený přesun přes vymezenou největší dopravní vzdálenost do 1000 m</t>
  </si>
  <si>
    <t>-671502849</t>
  </si>
  <si>
    <t>https://podminky.urs.cz/item/CS_URS_2023_01/998225191</t>
  </si>
  <si>
    <t>002 -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</si>
  <si>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</si>
  <si>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</si>
  <si>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</si>
  <si>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</si>
  <si>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</si>
  <si>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</si>
  <si>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</si>
  <si>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</si>
  <si>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</si>
  <si>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</si>
  <si>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Kč</t>
  </si>
  <si>
    <t>1024</t>
  </si>
  <si>
    <t>406907475</t>
  </si>
  <si>
    <t>https://podminky.urs.cz/item/CS_URS_2023_01/012203000</t>
  </si>
  <si>
    <t>Poznámka k položce:_x000d_
Geodetické práce při provádění stavby - výškové a polohové vytýčení stavby, vytyčení inž.sítí</t>
  </si>
  <si>
    <t>"pro SO 01"1</t>
  </si>
  <si>
    <t>012303000</t>
  </si>
  <si>
    <t>Geodetické práce po výstavbě</t>
  </si>
  <si>
    <t>875243170</t>
  </si>
  <si>
    <t>https://podminky.urs.cz/item/CS_URS_2023_01/012303000</t>
  </si>
  <si>
    <t>Poznámka k položce:_x000d_
Geodetické práce po výstavbě - zaměření skutečného provedení díla ke kolaudaci stavby</t>
  </si>
  <si>
    <t>"zaměření skutečného stavu"1</t>
  </si>
  <si>
    <t>012303000.R</t>
  </si>
  <si>
    <t>Geodetické práce po výstavbě - geometrický oddělovací plán pro majetkové vypořádání vlastnických vztahu, potvrzený katastrálním úřadem.</t>
  </si>
  <si>
    <t>778040185</t>
  </si>
  <si>
    <t>013254000</t>
  </si>
  <si>
    <t>Dokumentace skutečného provedení stavby</t>
  </si>
  <si>
    <t>-1946409040</t>
  </si>
  <si>
    <t>https://podminky.urs.cz/item/CS_URS_2023_01/013254000</t>
  </si>
  <si>
    <t>Poznámka k položce:_x000d_
Dokumentace skutečného provedení stavby - 4x tištěná, 1x na CD</t>
  </si>
  <si>
    <t>"Dokumentace skutečného provedení stavby - 4x tištěná, 1x na CD"1</t>
  </si>
  <si>
    <t>VRN3</t>
  </si>
  <si>
    <t>Zařízení staveniště</t>
  </si>
  <si>
    <t>030001000</t>
  </si>
  <si>
    <t>-851070332</t>
  </si>
  <si>
    <t>https://podminky.urs.cz/item/CS_URS_2023_01/030001000</t>
  </si>
  <si>
    <t>032903000</t>
  </si>
  <si>
    <t>Náklady na provoz a údržbu vybavení staveniště</t>
  </si>
  <si>
    <t>-1464998495</t>
  </si>
  <si>
    <t>https://podminky.urs.cz/item/CS_URS_2023_01/032903000</t>
  </si>
  <si>
    <t>034103000.R</t>
  </si>
  <si>
    <t>Pomocné práce zajištění nebo řízení regulaci a ochranu dopravy - úhrnná částka musí obsahovat veškeré nákl. na dočasné úpravy a regulaci dopr.(i pěší) na staveništi</t>
  </si>
  <si>
    <t>564267872</t>
  </si>
  <si>
    <t>"pro zajištění dopravy a přístupu k nemovitostem (např.lávky, nájezdy) a zajištění staveniště dle BOZP (ochranná oplocení, zajištění výkopů a pod..)"1</t>
  </si>
  <si>
    <t>034303000.R</t>
  </si>
  <si>
    <t xml:space="preserve">Dopravní značení na staveništi - Dopravně inženýrské opatření v průběhu výstavby dle TP66 - osazení dočasného dopr.značení vč.opatření pro zajištění dopravy-zřízení a odstranění, manipulace, pronájmu vč.projektu a zajištění dopr. inženýrského rozhodnutí </t>
  </si>
  <si>
    <t>-1934331610</t>
  </si>
  <si>
    <t>034503000</t>
  </si>
  <si>
    <t>Informační tabule na staveništi</t>
  </si>
  <si>
    <t>-704870975</t>
  </si>
  <si>
    <t>https://podminky.urs.cz/item/CS_URS_2023_01/034503000</t>
  </si>
  <si>
    <t>039103000</t>
  </si>
  <si>
    <t>Rozebrání, bourání a odvoz zařízení staveniště</t>
  </si>
  <si>
    <t>1657260252</t>
  </si>
  <si>
    <t>https://podminky.urs.cz/item/CS_URS_2023_01/039103000</t>
  </si>
  <si>
    <t>VRN4</t>
  </si>
  <si>
    <t>Inženýrská činnost</t>
  </si>
  <si>
    <t>041903000</t>
  </si>
  <si>
    <t>Dozor jiné osoby</t>
  </si>
  <si>
    <t>1324103014</t>
  </si>
  <si>
    <t>https://podminky.urs.cz/item/CS_URS_2023_01/041903000</t>
  </si>
  <si>
    <t xml:space="preserve">Poznámka k položce:_x000d_
- geotechnické posouzení  (2 x návštěva stavby)</t>
  </si>
  <si>
    <t>043134000.R</t>
  </si>
  <si>
    <t>Zkoušky zatěžovací - provedení zkoušek dle KZP v souladu s TP, TKP a ČSN - (4 statické zatěžovací zkoušky)</t>
  </si>
  <si>
    <t>-795738799</t>
  </si>
  <si>
    <t xml:space="preserve">Poznámka k souboru cen:_x000d_
1. Více informací o volbě, obsahu a způsobu ocenění jednotlivých titulů viz Příloha 04 Inženýrská činnost._x000d_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</si>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</sst>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301111" TargetMode="External" /><Relationship Id="rId2" Type="http://schemas.openxmlformats.org/officeDocument/2006/relationships/hyperlink" Target="https://podminky.urs.cz/item/CS_URS_2023_01/113107211" TargetMode="External" /><Relationship Id="rId3" Type="http://schemas.openxmlformats.org/officeDocument/2006/relationships/hyperlink" Target="https://podminky.urs.cz/item/CS_URS_2023_01/184818231" TargetMode="External" /><Relationship Id="rId4" Type="http://schemas.openxmlformats.org/officeDocument/2006/relationships/hyperlink" Target="https://podminky.urs.cz/item/CS_URS_2023_01/184818232" TargetMode="External" /><Relationship Id="rId5" Type="http://schemas.openxmlformats.org/officeDocument/2006/relationships/hyperlink" Target="https://podminky.urs.cz/item/CS_URS_2023_01/919735111" TargetMode="External" /><Relationship Id="rId6" Type="http://schemas.openxmlformats.org/officeDocument/2006/relationships/hyperlink" Target="https://podminky.urs.cz/item/CS_URS_2023_01/113154112" TargetMode="External" /><Relationship Id="rId7" Type="http://schemas.openxmlformats.org/officeDocument/2006/relationships/hyperlink" Target="https://podminky.urs.cz/item/CS_URS_2023_01/122251105" TargetMode="External" /><Relationship Id="rId8" Type="http://schemas.openxmlformats.org/officeDocument/2006/relationships/hyperlink" Target="https://podminky.urs.cz/item/CS_URS_2023_01/132251103" TargetMode="External" /><Relationship Id="rId9" Type="http://schemas.openxmlformats.org/officeDocument/2006/relationships/hyperlink" Target="https://podminky.urs.cz/item/CS_URS_2023_01/132251251" TargetMode="External" /><Relationship Id="rId10" Type="http://schemas.openxmlformats.org/officeDocument/2006/relationships/hyperlink" Target="https://podminky.urs.cz/item/CS_URS_2023_01/139001101" TargetMode="External" /><Relationship Id="rId11" Type="http://schemas.openxmlformats.org/officeDocument/2006/relationships/hyperlink" Target="https://podminky.urs.cz/item/CS_URS_2023_01/181151311" TargetMode="External" /><Relationship Id="rId12" Type="http://schemas.openxmlformats.org/officeDocument/2006/relationships/hyperlink" Target="https://podminky.urs.cz/item/CS_URS_2023_01/181151313" TargetMode="External" /><Relationship Id="rId13" Type="http://schemas.openxmlformats.org/officeDocument/2006/relationships/hyperlink" Target="https://podminky.urs.cz/item/CS_URS_2023_01/181951112" TargetMode="External" /><Relationship Id="rId14" Type="http://schemas.openxmlformats.org/officeDocument/2006/relationships/hyperlink" Target="https://podminky.urs.cz/item/CS_URS_2023_01/162751117" TargetMode="External" /><Relationship Id="rId15" Type="http://schemas.openxmlformats.org/officeDocument/2006/relationships/hyperlink" Target="https://podminky.urs.cz/item/CS_URS_2023_01/162751119" TargetMode="External" /><Relationship Id="rId16" Type="http://schemas.openxmlformats.org/officeDocument/2006/relationships/hyperlink" Target="https://podminky.urs.cz/item/CS_URS_2023_01/171201231" TargetMode="External" /><Relationship Id="rId17" Type="http://schemas.openxmlformats.org/officeDocument/2006/relationships/hyperlink" Target="https://podminky.urs.cz/item/CS_URS_2023_01/174151101" TargetMode="External" /><Relationship Id="rId18" Type="http://schemas.openxmlformats.org/officeDocument/2006/relationships/hyperlink" Target="https://podminky.urs.cz/item/CS_URS_2023_01/181311103" TargetMode="External" /><Relationship Id="rId19" Type="http://schemas.openxmlformats.org/officeDocument/2006/relationships/hyperlink" Target="https://podminky.urs.cz/item/CS_URS_2023_01/181451131" TargetMode="External" /><Relationship Id="rId20" Type="http://schemas.openxmlformats.org/officeDocument/2006/relationships/hyperlink" Target="https://podminky.urs.cz/item/CS_URS_2021_01/184802111" TargetMode="External" /><Relationship Id="rId21" Type="http://schemas.openxmlformats.org/officeDocument/2006/relationships/hyperlink" Target="https://podminky.urs.cz/item/CS_URS_2023_01/185804312" TargetMode="External" /><Relationship Id="rId22" Type="http://schemas.openxmlformats.org/officeDocument/2006/relationships/hyperlink" Target="https://podminky.urs.cz/item/CS_URS_2023_01/185851121" TargetMode="External" /><Relationship Id="rId23" Type="http://schemas.openxmlformats.org/officeDocument/2006/relationships/hyperlink" Target="https://podminky.urs.cz/item/CS_URS_2023_01/185851129" TargetMode="External" /><Relationship Id="rId24" Type="http://schemas.openxmlformats.org/officeDocument/2006/relationships/hyperlink" Target="https://podminky.urs.cz/item/CS_URS_2023_01/212752702" TargetMode="External" /><Relationship Id="rId25" Type="http://schemas.openxmlformats.org/officeDocument/2006/relationships/hyperlink" Target="https://podminky.urs.cz/item/CS_URS_2023_01/274311127" TargetMode="External" /><Relationship Id="rId26" Type="http://schemas.openxmlformats.org/officeDocument/2006/relationships/hyperlink" Target="https://podminky.urs.cz/item/CS_URS_2023_01/451573111" TargetMode="External" /><Relationship Id="rId27" Type="http://schemas.openxmlformats.org/officeDocument/2006/relationships/hyperlink" Target="https://podminky.urs.cz/item/CS_URS_2023_01/452311131" TargetMode="External" /><Relationship Id="rId28" Type="http://schemas.openxmlformats.org/officeDocument/2006/relationships/hyperlink" Target="https://podminky.urs.cz/item/CS_URS_2023_01/452111111" TargetMode="External" /><Relationship Id="rId29" Type="http://schemas.openxmlformats.org/officeDocument/2006/relationships/hyperlink" Target="https://podminky.urs.cz/item/CS_URS_2023_01/564751111" TargetMode="External" /><Relationship Id="rId30" Type="http://schemas.openxmlformats.org/officeDocument/2006/relationships/hyperlink" Target="https://podminky.urs.cz/item/CS_URS_2023_01/564761111" TargetMode="External" /><Relationship Id="rId31" Type="http://schemas.openxmlformats.org/officeDocument/2006/relationships/hyperlink" Target="https://podminky.urs.cz/item/CS_URS_2023_01/564952114" TargetMode="External" /><Relationship Id="rId32" Type="http://schemas.openxmlformats.org/officeDocument/2006/relationships/hyperlink" Target="https://podminky.urs.cz/item/CS_URS_2023_01/569903311" TargetMode="External" /><Relationship Id="rId33" Type="http://schemas.openxmlformats.org/officeDocument/2006/relationships/hyperlink" Target="https://podminky.urs.cz/item/CS_URS_2021_01/594511111" TargetMode="External" /><Relationship Id="rId34" Type="http://schemas.openxmlformats.org/officeDocument/2006/relationships/hyperlink" Target="https://podminky.urs.cz/item/CS_URS_2023_01/599632111" TargetMode="External" /><Relationship Id="rId35" Type="http://schemas.openxmlformats.org/officeDocument/2006/relationships/hyperlink" Target="https://podminky.urs.cz/item/CS_URS_2023_01/569831111" TargetMode="External" /><Relationship Id="rId36" Type="http://schemas.openxmlformats.org/officeDocument/2006/relationships/hyperlink" Target="https://podminky.urs.cz/item/CS_URS_2023_01/573211109" TargetMode="External" /><Relationship Id="rId37" Type="http://schemas.openxmlformats.org/officeDocument/2006/relationships/hyperlink" Target="https://podminky.urs.cz/item/CS_URS_2023_01/577134031" TargetMode="External" /><Relationship Id="rId38" Type="http://schemas.openxmlformats.org/officeDocument/2006/relationships/hyperlink" Target="https://podminky.urs.cz/item/CS_URS_2023_01/822442112" TargetMode="External" /><Relationship Id="rId39" Type="http://schemas.openxmlformats.org/officeDocument/2006/relationships/hyperlink" Target="https://podminky.urs.cz/item/CS_URS_2023_01/912211111" TargetMode="External" /><Relationship Id="rId40" Type="http://schemas.openxmlformats.org/officeDocument/2006/relationships/hyperlink" Target="https://podminky.urs.cz/item/CS_URS_2023_01/914111111" TargetMode="External" /><Relationship Id="rId41" Type="http://schemas.openxmlformats.org/officeDocument/2006/relationships/hyperlink" Target="https://podminky.urs.cz/item/CS_URS_2023_01/914511111" TargetMode="External" /><Relationship Id="rId42" Type="http://schemas.openxmlformats.org/officeDocument/2006/relationships/hyperlink" Target="https://podminky.urs.cz/item/CS_URS_2023_01/919112111" TargetMode="External" /><Relationship Id="rId43" Type="http://schemas.openxmlformats.org/officeDocument/2006/relationships/hyperlink" Target="https://podminky.urs.cz/item/CS_URS_2023_01/919122112" TargetMode="External" /><Relationship Id="rId44" Type="http://schemas.openxmlformats.org/officeDocument/2006/relationships/hyperlink" Target="https://podminky.urs.cz/item/CS_URS_2023_01/919441221" TargetMode="External" /><Relationship Id="rId45" Type="http://schemas.openxmlformats.org/officeDocument/2006/relationships/hyperlink" Target="https://podminky.urs.cz/item/CS_URS_2023_01/919535556" TargetMode="External" /><Relationship Id="rId46" Type="http://schemas.openxmlformats.org/officeDocument/2006/relationships/hyperlink" Target="https://podminky.urs.cz/item/CS_URS_2023_01/962041211" TargetMode="External" /><Relationship Id="rId47" Type="http://schemas.openxmlformats.org/officeDocument/2006/relationships/hyperlink" Target="https://podminky.urs.cz/item/CS_URS_2023_01/966008112" TargetMode="External" /><Relationship Id="rId48" Type="http://schemas.openxmlformats.org/officeDocument/2006/relationships/hyperlink" Target="https://podminky.urs.cz/item/CS_URS_2023_01/997221551" TargetMode="External" /><Relationship Id="rId49" Type="http://schemas.openxmlformats.org/officeDocument/2006/relationships/hyperlink" Target="https://podminky.urs.cz/item/CS_URS_2023_01/997221559" TargetMode="External" /><Relationship Id="rId50" Type="http://schemas.openxmlformats.org/officeDocument/2006/relationships/hyperlink" Target="https://podminky.urs.cz/item/CS_URS_2023_01/997221571" TargetMode="External" /><Relationship Id="rId51" Type="http://schemas.openxmlformats.org/officeDocument/2006/relationships/hyperlink" Target="https://podminky.urs.cz/item/CS_URS_2023_01/997221579" TargetMode="External" /><Relationship Id="rId52" Type="http://schemas.openxmlformats.org/officeDocument/2006/relationships/hyperlink" Target="https://podminky.urs.cz/item/CS_URS_2023_01/997221615" TargetMode="External" /><Relationship Id="rId53" Type="http://schemas.openxmlformats.org/officeDocument/2006/relationships/hyperlink" Target="https://podminky.urs.cz/item/CS_URS_2023_01/997221645" TargetMode="External" /><Relationship Id="rId54" Type="http://schemas.openxmlformats.org/officeDocument/2006/relationships/hyperlink" Target="https://podminky.urs.cz/item/CS_URS_2023_01/997221655" TargetMode="External" /><Relationship Id="rId55" Type="http://schemas.openxmlformats.org/officeDocument/2006/relationships/hyperlink" Target="https://podminky.urs.cz/item/CS_URS_2023_01/998225111" TargetMode="External" /><Relationship Id="rId56" Type="http://schemas.openxmlformats.org/officeDocument/2006/relationships/hyperlink" Target="https://podminky.urs.cz/item/CS_URS_2023_01/998225191" TargetMode="External" /><Relationship Id="rId5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203000" TargetMode="External" /><Relationship Id="rId2" Type="http://schemas.openxmlformats.org/officeDocument/2006/relationships/hyperlink" Target="https://podminky.urs.cz/item/CS_URS_2023_01/012303000" TargetMode="External" /><Relationship Id="rId3" Type="http://schemas.openxmlformats.org/officeDocument/2006/relationships/hyperlink" Target="https://podminky.urs.cz/item/CS_URS_2023_01/013254000" TargetMode="External" /><Relationship Id="rId4" Type="http://schemas.openxmlformats.org/officeDocument/2006/relationships/hyperlink" Target="https://podminky.urs.cz/item/CS_URS_2023_01/030001000" TargetMode="External" /><Relationship Id="rId5" Type="http://schemas.openxmlformats.org/officeDocument/2006/relationships/hyperlink" Target="https://podminky.urs.cz/item/CS_URS_2023_01/032903000" TargetMode="External" /><Relationship Id="rId6" Type="http://schemas.openxmlformats.org/officeDocument/2006/relationships/hyperlink" Target="https://podminky.urs.cz/item/CS_URS_2023_01/034503000" TargetMode="External" /><Relationship Id="rId7" Type="http://schemas.openxmlformats.org/officeDocument/2006/relationships/hyperlink" Target="https://podminky.urs.cz/item/CS_URS_2023_01/039103000" TargetMode="External" /><Relationship Id="rId8" Type="http://schemas.openxmlformats.org/officeDocument/2006/relationships/hyperlink" Target="https://podminky.urs.cz/item/CS_URS_2023_01/041903000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2021010_1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Vedlejší polní cesta C4 v k.ú. Kladruby nad Labem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Kladruby nad Labem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5. 1. 2023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25.6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Státní pozemkový úřad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VDI Projekt s.r.o., K Botiči 1453/6, Praha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ROUND(SUM(AS55:AS56),2)</f>
        <v>0</v>
      </c>
      <c r="AT54" s="106">
        <f>ROUND(SUM(AV54:AW54),2)</f>
        <v>0</v>
      </c>
      <c r="AU54" s="107">
        <f>ROUND(SUM(AU55:AU56),5)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ROUND(SUM(AZ55:AZ56),2)</f>
        <v>0</v>
      </c>
      <c r="BA54" s="106">
        <f>ROUND(SUM(BA55:BA56),2)</f>
        <v>0</v>
      </c>
      <c r="BB54" s="106">
        <f>ROUND(SUM(BB55:BB56),2)</f>
        <v>0</v>
      </c>
      <c r="BC54" s="106">
        <f>ROUND(SUM(BC55:BC56),2)</f>
        <v>0</v>
      </c>
      <c r="BD54" s="108">
        <f>ROUND(SUM(BD55:BD56),2)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16.5" customHeight="1">
      <c r="A55" s="111" t="s">
        <v>76</v>
      </c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'001 - SO 101 Polní cesta'!J30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'001 - SO 101 Polní cesta'!P88</f>
        <v>0</v>
      </c>
      <c r="AV55" s="120">
        <f>'001 - SO 101 Polní cesta'!J33</f>
        <v>0</v>
      </c>
      <c r="AW55" s="120">
        <f>'001 - SO 101 Polní cesta'!J34</f>
        <v>0</v>
      </c>
      <c r="AX55" s="120">
        <f>'001 - SO 101 Polní cesta'!J35</f>
        <v>0</v>
      </c>
      <c r="AY55" s="120">
        <f>'001 - SO 101 Polní cesta'!J36</f>
        <v>0</v>
      </c>
      <c r="AZ55" s="120">
        <f>'001 - SO 101 Polní cesta'!F33</f>
        <v>0</v>
      </c>
      <c r="BA55" s="120">
        <f>'001 - SO 101 Polní cesta'!F34</f>
        <v>0</v>
      </c>
      <c r="BB55" s="120">
        <f>'001 - SO 101 Polní cesta'!F35</f>
        <v>0</v>
      </c>
      <c r="BC55" s="120">
        <f>'001 - SO 101 Polní cesta'!F36</f>
        <v>0</v>
      </c>
      <c r="BD55" s="122">
        <f>'001 - SO 101 Polní cesta'!F37</f>
        <v>0</v>
      </c>
      <c r="BE55" s="7"/>
      <c r="BT55" s="123" t="s">
        <v>80</v>
      </c>
      <c r="BV55" s="123" t="s">
        <v>74</v>
      </c>
      <c r="BW55" s="123" t="s">
        <v>81</v>
      </c>
      <c r="BX55" s="123" t="s">
        <v>5</v>
      </c>
      <c r="CL55" s="123" t="s">
        <v>19</v>
      </c>
      <c r="CM55" s="123" t="s">
        <v>82</v>
      </c>
    </row>
    <row r="56" s="7" customFormat="1" ht="16.5" customHeight="1">
      <c r="A56" s="111" t="s">
        <v>76</v>
      </c>
      <c r="B56" s="112"/>
      <c r="C56" s="113"/>
      <c r="D56" s="114" t="s">
        <v>83</v>
      </c>
      <c r="E56" s="114"/>
      <c r="F56" s="114"/>
      <c r="G56" s="114"/>
      <c r="H56" s="114"/>
      <c r="I56" s="115"/>
      <c r="J56" s="114" t="s">
        <v>84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'002 - Vedlejší a ostatní 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85</v>
      </c>
      <c r="AR56" s="118"/>
      <c r="AS56" s="124">
        <v>0</v>
      </c>
      <c r="AT56" s="125">
        <f>ROUND(SUM(AV56:AW56),2)</f>
        <v>0</v>
      </c>
      <c r="AU56" s="126">
        <f>'002 - Vedlejší a ostatní ...'!P83</f>
        <v>0</v>
      </c>
      <c r="AV56" s="125">
        <f>'002 - Vedlejší a ostatní ...'!J33</f>
        <v>0</v>
      </c>
      <c r="AW56" s="125">
        <f>'002 - Vedlejší a ostatní ...'!J34</f>
        <v>0</v>
      </c>
      <c r="AX56" s="125">
        <f>'002 - Vedlejší a ostatní ...'!J35</f>
        <v>0</v>
      </c>
      <c r="AY56" s="125">
        <f>'002 - Vedlejší a ostatní ...'!J36</f>
        <v>0</v>
      </c>
      <c r="AZ56" s="125">
        <f>'002 - Vedlejší a ostatní ...'!F33</f>
        <v>0</v>
      </c>
      <c r="BA56" s="125">
        <f>'002 - Vedlejší a ostatní ...'!F34</f>
        <v>0</v>
      </c>
      <c r="BB56" s="125">
        <f>'002 - Vedlejší a ostatní ...'!F35</f>
        <v>0</v>
      </c>
      <c r="BC56" s="125">
        <f>'002 - Vedlejší a ostatní ...'!F36</f>
        <v>0</v>
      </c>
      <c r="BD56" s="127">
        <f>'002 - Vedlejší a ostatní ...'!F37</f>
        <v>0</v>
      </c>
      <c r="BE56" s="7"/>
      <c r="BT56" s="123" t="s">
        <v>80</v>
      </c>
      <c r="BV56" s="123" t="s">
        <v>74</v>
      </c>
      <c r="BW56" s="123" t="s">
        <v>86</v>
      </c>
      <c r="BX56" s="123" t="s">
        <v>5</v>
      </c>
      <c r="CL56" s="123" t="s">
        <v>19</v>
      </c>
      <c r="CM56" s="123" t="s">
        <v>82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sheetProtection sheet="1" formatColumns="0" formatRows="0" objects="1" scenarios="1" spinCount="100000" saltValue="QlUPScuOFUpW06shYDcsCLWR5ZziZJG0Vcpeuh3iI1LIBHVQqtE/I7Z85XW7nix4z6U/jmtBySxFc8NHfirkPA==" hashValue="os/zpmjBFA+aTpp3z+zRbdeKDtUAN58paaVzk9eJ+QaCnUL9jE/bKGFyko1n05jd7+IzGEu+ehWQIYw9axqoy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01 - SO 101 Polní cesta'!C2" display="/"/>
    <hyperlink ref="A56" location="'002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87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Vedlejší polní cesta C4 v k.ú. Kladruby nad Labem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88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5. 1. 2023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ROUND((SUM(BE88:BE369)),  2)</f>
        <v>0</v>
      </c>
      <c r="G33" s="38"/>
      <c r="H33" s="38"/>
      <c r="I33" s="148">
        <v>0.20999999999999999</v>
      </c>
      <c r="J33" s="147">
        <f>ROUND(((SUM(BE88:BE369))*I33),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ROUND((SUM(BF88:BF369)),  2)</f>
        <v>0</v>
      </c>
      <c r="G34" s="38"/>
      <c r="H34" s="38"/>
      <c r="I34" s="148">
        <v>0.14999999999999999</v>
      </c>
      <c r="J34" s="147">
        <f>ROUND(((SUM(BF88:BF369))*I34),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ROUND((SUM(BG88:BG369)),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ROUND((SUM(BH88:BH369)),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ROUND((SUM(BI88:BI369)),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90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Vedlejší polní cesta C4 v k.ú. Kladruby nad Labem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88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001 - SO 101 Polní cesta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Kladruby nad Labem</v>
      </c>
      <c r="G52" s="40"/>
      <c r="H52" s="40"/>
      <c r="I52" s="32" t="s">
        <v>23</v>
      </c>
      <c r="J52" s="72" t="str">
        <f>IF(J12="","",J12)</f>
        <v>5. 1. 2023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Státní pozemkový úřad</v>
      </c>
      <c r="G54" s="40"/>
      <c r="H54" s="40"/>
      <c r="I54" s="32" t="s">
        <v>31</v>
      </c>
      <c r="J54" s="36" t="str">
        <f>E21</f>
        <v>VDI Projekt s.r.o., K Botiči 1453/6, Praha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91</v>
      </c>
      <c r="D57" s="162"/>
      <c r="E57" s="162"/>
      <c r="F57" s="162"/>
      <c r="G57" s="162"/>
      <c r="H57" s="162"/>
      <c r="I57" s="162"/>
      <c r="J57" s="163" t="s">
        <v>92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93</v>
      </c>
    </row>
    <row r="60" s="9" customFormat="1" ht="24.96" customHeight="1">
      <c r="A60" s="9"/>
      <c r="B60" s="165"/>
      <c r="C60" s="166"/>
      <c r="D60" s="167" t="s">
        <v>94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95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96</v>
      </c>
      <c r="E62" s="174"/>
      <c r="F62" s="174"/>
      <c r="G62" s="174"/>
      <c r="H62" s="174"/>
      <c r="I62" s="174"/>
      <c r="J62" s="175">
        <f>J213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97</v>
      </c>
      <c r="E63" s="174"/>
      <c r="F63" s="174"/>
      <c r="G63" s="174"/>
      <c r="H63" s="174"/>
      <c r="I63" s="174"/>
      <c r="J63" s="175">
        <f>J223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98</v>
      </c>
      <c r="E64" s="174"/>
      <c r="F64" s="174"/>
      <c r="G64" s="174"/>
      <c r="H64" s="174"/>
      <c r="I64" s="174"/>
      <c r="J64" s="175">
        <f>J237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99</v>
      </c>
      <c r="E65" s="174"/>
      <c r="F65" s="174"/>
      <c r="G65" s="174"/>
      <c r="H65" s="174"/>
      <c r="I65" s="174"/>
      <c r="J65" s="175">
        <f>J274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100</v>
      </c>
      <c r="E66" s="174"/>
      <c r="F66" s="174"/>
      <c r="G66" s="174"/>
      <c r="H66" s="174"/>
      <c r="I66" s="174"/>
      <c r="J66" s="175">
        <f>J281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101</v>
      </c>
      <c r="E67" s="174"/>
      <c r="F67" s="174"/>
      <c r="G67" s="174"/>
      <c r="H67" s="174"/>
      <c r="I67" s="174"/>
      <c r="J67" s="175">
        <f>J331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102</v>
      </c>
      <c r="E68" s="174"/>
      <c r="F68" s="174"/>
      <c r="G68" s="174"/>
      <c r="H68" s="174"/>
      <c r="I68" s="174"/>
      <c r="J68" s="175">
        <f>J363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103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Vedlejší polní cesta C4 v k.ú. Kladruby nad Labem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88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001 - SO 101 Polní cesta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Kladruby nad Labem</v>
      </c>
      <c r="G82" s="40"/>
      <c r="H82" s="40"/>
      <c r="I82" s="32" t="s">
        <v>23</v>
      </c>
      <c r="J82" s="72" t="str">
        <f>IF(J12="","",J12)</f>
        <v>5. 1. 2023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5.65" customHeight="1">
      <c r="A84" s="38"/>
      <c r="B84" s="39"/>
      <c r="C84" s="32" t="s">
        <v>25</v>
      </c>
      <c r="D84" s="40"/>
      <c r="E84" s="40"/>
      <c r="F84" s="27" t="str">
        <f>E15</f>
        <v>Státní pozemkový úřad</v>
      </c>
      <c r="G84" s="40"/>
      <c r="H84" s="40"/>
      <c r="I84" s="32" t="s">
        <v>31</v>
      </c>
      <c r="J84" s="36" t="str">
        <f>E21</f>
        <v>VDI Projekt s.r.o., K Botiči 1453/6, Praha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34</v>
      </c>
      <c r="J85" s="36" t="str">
        <f>E24</f>
        <v xml:space="preserve"> 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104</v>
      </c>
      <c r="D87" s="180" t="s">
        <v>57</v>
      </c>
      <c r="E87" s="180" t="s">
        <v>53</v>
      </c>
      <c r="F87" s="180" t="s">
        <v>54</v>
      </c>
      <c r="G87" s="180" t="s">
        <v>105</v>
      </c>
      <c r="H87" s="180" t="s">
        <v>106</v>
      </c>
      <c r="I87" s="180" t="s">
        <v>107</v>
      </c>
      <c r="J87" s="180" t="s">
        <v>92</v>
      </c>
      <c r="K87" s="181" t="s">
        <v>108</v>
      </c>
      <c r="L87" s="182"/>
      <c r="M87" s="92" t="s">
        <v>19</v>
      </c>
      <c r="N87" s="93" t="s">
        <v>42</v>
      </c>
      <c r="O87" s="93" t="s">
        <v>109</v>
      </c>
      <c r="P87" s="93" t="s">
        <v>110</v>
      </c>
      <c r="Q87" s="93" t="s">
        <v>111</v>
      </c>
      <c r="R87" s="93" t="s">
        <v>112</v>
      </c>
      <c r="S87" s="93" t="s">
        <v>113</v>
      </c>
      <c r="T87" s="94" t="s">
        <v>114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115</v>
      </c>
      <c r="D88" s="40"/>
      <c r="E88" s="40"/>
      <c r="F88" s="40"/>
      <c r="G88" s="40"/>
      <c r="H88" s="40"/>
      <c r="I88" s="40"/>
      <c r="J88" s="183">
        <f>BK88</f>
        <v>0</v>
      </c>
      <c r="K88" s="40"/>
      <c r="L88" s="44"/>
      <c r="M88" s="95"/>
      <c r="N88" s="184"/>
      <c r="O88" s="96"/>
      <c r="P88" s="185">
        <f>P89</f>
        <v>0</v>
      </c>
      <c r="Q88" s="96"/>
      <c r="R88" s="185">
        <f>R89</f>
        <v>1240.3415244000005</v>
      </c>
      <c r="S88" s="96"/>
      <c r="T88" s="186">
        <f>T89</f>
        <v>217.9812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71</v>
      </c>
      <c r="AU88" s="17" t="s">
        <v>93</v>
      </c>
      <c r="BK88" s="187">
        <f>BK89</f>
        <v>0</v>
      </c>
    </row>
    <row r="89" s="12" customFormat="1" ht="25.92" customHeight="1">
      <c r="A89" s="12"/>
      <c r="B89" s="188"/>
      <c r="C89" s="189"/>
      <c r="D89" s="190" t="s">
        <v>71</v>
      </c>
      <c r="E89" s="191" t="s">
        <v>116</v>
      </c>
      <c r="F89" s="191" t="s">
        <v>117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P90+P213+P223+P237+P274+P281+P331+P363</f>
        <v>0</v>
      </c>
      <c r="Q89" s="196"/>
      <c r="R89" s="197">
        <f>R90+R213+R223+R237+R274+R281+R331+R363</f>
        <v>1240.3415244000005</v>
      </c>
      <c r="S89" s="196"/>
      <c r="T89" s="198">
        <f>T90+T213+T223+T237+T274+T281+T331+T363</f>
        <v>217.9812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80</v>
      </c>
      <c r="AT89" s="200" t="s">
        <v>71</v>
      </c>
      <c r="AU89" s="200" t="s">
        <v>72</v>
      </c>
      <c r="AY89" s="199" t="s">
        <v>118</v>
      </c>
      <c r="BK89" s="201">
        <f>BK90+BK213+BK223+BK237+BK274+BK281+BK331+BK363</f>
        <v>0</v>
      </c>
    </row>
    <row r="90" s="12" customFormat="1" ht="22.8" customHeight="1">
      <c r="A90" s="12"/>
      <c r="B90" s="188"/>
      <c r="C90" s="189"/>
      <c r="D90" s="190" t="s">
        <v>71</v>
      </c>
      <c r="E90" s="202" t="s">
        <v>80</v>
      </c>
      <c r="F90" s="202" t="s">
        <v>119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SUM(P91:P212)</f>
        <v>0</v>
      </c>
      <c r="Q90" s="196"/>
      <c r="R90" s="197">
        <f>SUM(R91:R212)</f>
        <v>929.86238300000014</v>
      </c>
      <c r="S90" s="196"/>
      <c r="T90" s="198">
        <f>SUM(T91:T212)</f>
        <v>204.8612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80</v>
      </c>
      <c r="AT90" s="200" t="s">
        <v>71</v>
      </c>
      <c r="AU90" s="200" t="s">
        <v>80</v>
      </c>
      <c r="AY90" s="199" t="s">
        <v>118</v>
      </c>
      <c r="BK90" s="201">
        <f>SUM(BK91:BK212)</f>
        <v>0</v>
      </c>
    </row>
    <row r="91" s="2" customFormat="1" ht="16.5" customHeight="1">
      <c r="A91" s="38"/>
      <c r="B91" s="39"/>
      <c r="C91" s="204" t="s">
        <v>80</v>
      </c>
      <c r="D91" s="204" t="s">
        <v>120</v>
      </c>
      <c r="E91" s="205" t="s">
        <v>121</v>
      </c>
      <c r="F91" s="206" t="s">
        <v>122</v>
      </c>
      <c r="G91" s="207" t="s">
        <v>123</v>
      </c>
      <c r="H91" s="208">
        <v>3265</v>
      </c>
      <c r="I91" s="209"/>
      <c r="J91" s="210">
        <f>ROUND(I91*H91,2)</f>
        <v>0</v>
      </c>
      <c r="K91" s="206" t="s">
        <v>124</v>
      </c>
      <c r="L91" s="44"/>
      <c r="M91" s="211" t="s">
        <v>19</v>
      </c>
      <c r="N91" s="212" t="s">
        <v>43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125</v>
      </c>
      <c r="AT91" s="215" t="s">
        <v>120</v>
      </c>
      <c r="AU91" s="215" t="s">
        <v>82</v>
      </c>
      <c r="AY91" s="17" t="s">
        <v>118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80</v>
      </c>
      <c r="BK91" s="216">
        <f>ROUND(I91*H91,2)</f>
        <v>0</v>
      </c>
      <c r="BL91" s="17" t="s">
        <v>125</v>
      </c>
      <c r="BM91" s="215" t="s">
        <v>126</v>
      </c>
    </row>
    <row r="92" s="2" customFormat="1">
      <c r="A92" s="38"/>
      <c r="B92" s="39"/>
      <c r="C92" s="40"/>
      <c r="D92" s="217" t="s">
        <v>127</v>
      </c>
      <c r="E92" s="40"/>
      <c r="F92" s="218" t="s">
        <v>128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127</v>
      </c>
      <c r="AU92" s="17" t="s">
        <v>82</v>
      </c>
    </row>
    <row r="93" s="2" customFormat="1">
      <c r="A93" s="38"/>
      <c r="B93" s="39"/>
      <c r="C93" s="40"/>
      <c r="D93" s="222" t="s">
        <v>129</v>
      </c>
      <c r="E93" s="40"/>
      <c r="F93" s="223" t="s">
        <v>130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129</v>
      </c>
      <c r="AU93" s="17" t="s">
        <v>82</v>
      </c>
    </row>
    <row r="94" s="13" customFormat="1">
      <c r="A94" s="13"/>
      <c r="B94" s="224"/>
      <c r="C94" s="225"/>
      <c r="D94" s="222" t="s">
        <v>131</v>
      </c>
      <c r="E94" s="226" t="s">
        <v>19</v>
      </c>
      <c r="F94" s="227" t="s">
        <v>132</v>
      </c>
      <c r="G94" s="225"/>
      <c r="H94" s="228">
        <v>3265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131</v>
      </c>
      <c r="AU94" s="234" t="s">
        <v>82</v>
      </c>
      <c r="AV94" s="13" t="s">
        <v>82</v>
      </c>
      <c r="AW94" s="13" t="s">
        <v>33</v>
      </c>
      <c r="AX94" s="13" t="s">
        <v>80</v>
      </c>
      <c r="AY94" s="234" t="s">
        <v>118</v>
      </c>
    </row>
    <row r="95" s="2" customFormat="1" ht="33" customHeight="1">
      <c r="A95" s="38"/>
      <c r="B95" s="39"/>
      <c r="C95" s="204" t="s">
        <v>82</v>
      </c>
      <c r="D95" s="204" t="s">
        <v>120</v>
      </c>
      <c r="E95" s="205" t="s">
        <v>133</v>
      </c>
      <c r="F95" s="206" t="s">
        <v>134</v>
      </c>
      <c r="G95" s="207" t="s">
        <v>123</v>
      </c>
      <c r="H95" s="208">
        <v>1135</v>
      </c>
      <c r="I95" s="209"/>
      <c r="J95" s="210">
        <f>ROUND(I95*H95,2)</f>
        <v>0</v>
      </c>
      <c r="K95" s="206" t="s">
        <v>124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0.17999999999999999</v>
      </c>
      <c r="T95" s="214">
        <f>S95*H95</f>
        <v>204.29999999999998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125</v>
      </c>
      <c r="AT95" s="215" t="s">
        <v>120</v>
      </c>
      <c r="AU95" s="215" t="s">
        <v>82</v>
      </c>
      <c r="AY95" s="17" t="s">
        <v>118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80</v>
      </c>
      <c r="BK95" s="216">
        <f>ROUND(I95*H95,2)</f>
        <v>0</v>
      </c>
      <c r="BL95" s="17" t="s">
        <v>125</v>
      </c>
      <c r="BM95" s="215" t="s">
        <v>135</v>
      </c>
    </row>
    <row r="96" s="2" customFormat="1">
      <c r="A96" s="38"/>
      <c r="B96" s="39"/>
      <c r="C96" s="40"/>
      <c r="D96" s="217" t="s">
        <v>127</v>
      </c>
      <c r="E96" s="40"/>
      <c r="F96" s="218" t="s">
        <v>136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127</v>
      </c>
      <c r="AU96" s="17" t="s">
        <v>82</v>
      </c>
    </row>
    <row r="97" s="2" customFormat="1">
      <c r="A97" s="38"/>
      <c r="B97" s="39"/>
      <c r="C97" s="40"/>
      <c r="D97" s="222" t="s">
        <v>129</v>
      </c>
      <c r="E97" s="40"/>
      <c r="F97" s="223" t="s">
        <v>137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129</v>
      </c>
      <c r="AU97" s="17" t="s">
        <v>82</v>
      </c>
    </row>
    <row r="98" s="13" customFormat="1">
      <c r="A98" s="13"/>
      <c r="B98" s="224"/>
      <c r="C98" s="225"/>
      <c r="D98" s="222" t="s">
        <v>131</v>
      </c>
      <c r="E98" s="226" t="s">
        <v>19</v>
      </c>
      <c r="F98" s="227" t="s">
        <v>138</v>
      </c>
      <c r="G98" s="225"/>
      <c r="H98" s="228">
        <v>1135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131</v>
      </c>
      <c r="AU98" s="234" t="s">
        <v>82</v>
      </c>
      <c r="AV98" s="13" t="s">
        <v>82</v>
      </c>
      <c r="AW98" s="13" t="s">
        <v>33</v>
      </c>
      <c r="AX98" s="13" t="s">
        <v>80</v>
      </c>
      <c r="AY98" s="234" t="s">
        <v>118</v>
      </c>
    </row>
    <row r="99" s="2" customFormat="1" ht="24.15" customHeight="1">
      <c r="A99" s="38"/>
      <c r="B99" s="39"/>
      <c r="C99" s="204" t="s">
        <v>139</v>
      </c>
      <c r="D99" s="204" t="s">
        <v>120</v>
      </c>
      <c r="E99" s="205" t="s">
        <v>140</v>
      </c>
      <c r="F99" s="206" t="s">
        <v>141</v>
      </c>
      <c r="G99" s="207" t="s">
        <v>142</v>
      </c>
      <c r="H99" s="208">
        <v>20</v>
      </c>
      <c r="I99" s="209"/>
      <c r="J99" s="210">
        <f>ROUND(I99*H99,2)</f>
        <v>0</v>
      </c>
      <c r="K99" s="206" t="s">
        <v>124</v>
      </c>
      <c r="L99" s="44"/>
      <c r="M99" s="211" t="s">
        <v>19</v>
      </c>
      <c r="N99" s="212" t="s">
        <v>43</v>
      </c>
      <c r="O99" s="84"/>
      <c r="P99" s="213">
        <f>O99*H99</f>
        <v>0</v>
      </c>
      <c r="Q99" s="213">
        <v>0.01281</v>
      </c>
      <c r="R99" s="213">
        <f>Q99*H99</f>
        <v>0.25619999999999998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125</v>
      </c>
      <c r="AT99" s="215" t="s">
        <v>120</v>
      </c>
      <c r="AU99" s="215" t="s">
        <v>82</v>
      </c>
      <c r="AY99" s="17" t="s">
        <v>118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80</v>
      </c>
      <c r="BK99" s="216">
        <f>ROUND(I99*H99,2)</f>
        <v>0</v>
      </c>
      <c r="BL99" s="17" t="s">
        <v>125</v>
      </c>
      <c r="BM99" s="215" t="s">
        <v>143</v>
      </c>
    </row>
    <row r="100" s="2" customFormat="1">
      <c r="A100" s="38"/>
      <c r="B100" s="39"/>
      <c r="C100" s="40"/>
      <c r="D100" s="217" t="s">
        <v>127</v>
      </c>
      <c r="E100" s="40"/>
      <c r="F100" s="218" t="s">
        <v>144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127</v>
      </c>
      <c r="AU100" s="17" t="s">
        <v>82</v>
      </c>
    </row>
    <row r="101" s="13" customFormat="1">
      <c r="A101" s="13"/>
      <c r="B101" s="224"/>
      <c r="C101" s="225"/>
      <c r="D101" s="222" t="s">
        <v>131</v>
      </c>
      <c r="E101" s="226" t="s">
        <v>19</v>
      </c>
      <c r="F101" s="227" t="s">
        <v>145</v>
      </c>
      <c r="G101" s="225"/>
      <c r="H101" s="228">
        <v>20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131</v>
      </c>
      <c r="AU101" s="234" t="s">
        <v>82</v>
      </c>
      <c r="AV101" s="13" t="s">
        <v>82</v>
      </c>
      <c r="AW101" s="13" t="s">
        <v>33</v>
      </c>
      <c r="AX101" s="13" t="s">
        <v>80</v>
      </c>
      <c r="AY101" s="234" t="s">
        <v>118</v>
      </c>
    </row>
    <row r="102" s="2" customFormat="1" ht="24.15" customHeight="1">
      <c r="A102" s="38"/>
      <c r="B102" s="39"/>
      <c r="C102" s="204" t="s">
        <v>125</v>
      </c>
      <c r="D102" s="204" t="s">
        <v>120</v>
      </c>
      <c r="E102" s="205" t="s">
        <v>146</v>
      </c>
      <c r="F102" s="206" t="s">
        <v>147</v>
      </c>
      <c r="G102" s="207" t="s">
        <v>142</v>
      </c>
      <c r="H102" s="208">
        <v>20</v>
      </c>
      <c r="I102" s="209"/>
      <c r="J102" s="210">
        <f>ROUND(I102*H102,2)</f>
        <v>0</v>
      </c>
      <c r="K102" s="206" t="s">
        <v>124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0.021350000000000001</v>
      </c>
      <c r="R102" s="213">
        <f>Q102*H102</f>
        <v>0.42700000000000005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125</v>
      </c>
      <c r="AT102" s="215" t="s">
        <v>120</v>
      </c>
      <c r="AU102" s="215" t="s">
        <v>82</v>
      </c>
      <c r="AY102" s="17" t="s">
        <v>118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80</v>
      </c>
      <c r="BK102" s="216">
        <f>ROUND(I102*H102,2)</f>
        <v>0</v>
      </c>
      <c r="BL102" s="17" t="s">
        <v>125</v>
      </c>
      <c r="BM102" s="215" t="s">
        <v>148</v>
      </c>
    </row>
    <row r="103" s="2" customFormat="1">
      <c r="A103" s="38"/>
      <c r="B103" s="39"/>
      <c r="C103" s="40"/>
      <c r="D103" s="217" t="s">
        <v>127</v>
      </c>
      <c r="E103" s="40"/>
      <c r="F103" s="218" t="s">
        <v>149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127</v>
      </c>
      <c r="AU103" s="17" t="s">
        <v>82</v>
      </c>
    </row>
    <row r="104" s="13" customFormat="1">
      <c r="A104" s="13"/>
      <c r="B104" s="224"/>
      <c r="C104" s="225"/>
      <c r="D104" s="222" t="s">
        <v>131</v>
      </c>
      <c r="E104" s="226" t="s">
        <v>19</v>
      </c>
      <c r="F104" s="227" t="s">
        <v>145</v>
      </c>
      <c r="G104" s="225"/>
      <c r="H104" s="228">
        <v>20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131</v>
      </c>
      <c r="AU104" s="234" t="s">
        <v>82</v>
      </c>
      <c r="AV104" s="13" t="s">
        <v>82</v>
      </c>
      <c r="AW104" s="13" t="s">
        <v>33</v>
      </c>
      <c r="AX104" s="13" t="s">
        <v>80</v>
      </c>
      <c r="AY104" s="234" t="s">
        <v>118</v>
      </c>
    </row>
    <row r="105" s="2" customFormat="1" ht="16.5" customHeight="1">
      <c r="A105" s="38"/>
      <c r="B105" s="39"/>
      <c r="C105" s="204" t="s">
        <v>150</v>
      </c>
      <c r="D105" s="204" t="s">
        <v>120</v>
      </c>
      <c r="E105" s="205" t="s">
        <v>151</v>
      </c>
      <c r="F105" s="206" t="s">
        <v>152</v>
      </c>
      <c r="G105" s="207" t="s">
        <v>153</v>
      </c>
      <c r="H105" s="208">
        <v>13.199999999999999</v>
      </c>
      <c r="I105" s="209"/>
      <c r="J105" s="210">
        <f>ROUND(I105*H105,2)</f>
        <v>0</v>
      </c>
      <c r="K105" s="206" t="s">
        <v>124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125</v>
      </c>
      <c r="AT105" s="215" t="s">
        <v>120</v>
      </c>
      <c r="AU105" s="215" t="s">
        <v>82</v>
      </c>
      <c r="AY105" s="17" t="s">
        <v>118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80</v>
      </c>
      <c r="BK105" s="216">
        <f>ROUND(I105*H105,2)</f>
        <v>0</v>
      </c>
      <c r="BL105" s="17" t="s">
        <v>125</v>
      </c>
      <c r="BM105" s="215" t="s">
        <v>154</v>
      </c>
    </row>
    <row r="106" s="2" customFormat="1">
      <c r="A106" s="38"/>
      <c r="B106" s="39"/>
      <c r="C106" s="40"/>
      <c r="D106" s="217" t="s">
        <v>127</v>
      </c>
      <c r="E106" s="40"/>
      <c r="F106" s="218" t="s">
        <v>155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127</v>
      </c>
      <c r="AU106" s="17" t="s">
        <v>82</v>
      </c>
    </row>
    <row r="107" s="2" customFormat="1">
      <c r="A107" s="38"/>
      <c r="B107" s="39"/>
      <c r="C107" s="40"/>
      <c r="D107" s="222" t="s">
        <v>129</v>
      </c>
      <c r="E107" s="40"/>
      <c r="F107" s="223" t="s">
        <v>156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129</v>
      </c>
      <c r="AU107" s="17" t="s">
        <v>82</v>
      </c>
    </row>
    <row r="108" s="13" customFormat="1">
      <c r="A108" s="13"/>
      <c r="B108" s="224"/>
      <c r="C108" s="225"/>
      <c r="D108" s="222" t="s">
        <v>131</v>
      </c>
      <c r="E108" s="226" t="s">
        <v>19</v>
      </c>
      <c r="F108" s="227" t="s">
        <v>157</v>
      </c>
      <c r="G108" s="225"/>
      <c r="H108" s="228">
        <v>13.199999999999999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131</v>
      </c>
      <c r="AU108" s="234" t="s">
        <v>82</v>
      </c>
      <c r="AV108" s="13" t="s">
        <v>82</v>
      </c>
      <c r="AW108" s="13" t="s">
        <v>33</v>
      </c>
      <c r="AX108" s="13" t="s">
        <v>80</v>
      </c>
      <c r="AY108" s="234" t="s">
        <v>118</v>
      </c>
    </row>
    <row r="109" s="2" customFormat="1" ht="24.15" customHeight="1">
      <c r="A109" s="38"/>
      <c r="B109" s="39"/>
      <c r="C109" s="204" t="s">
        <v>158</v>
      </c>
      <c r="D109" s="204" t="s">
        <v>120</v>
      </c>
      <c r="E109" s="205" t="s">
        <v>159</v>
      </c>
      <c r="F109" s="206" t="s">
        <v>160</v>
      </c>
      <c r="G109" s="207" t="s">
        <v>123</v>
      </c>
      <c r="H109" s="208">
        <v>6.0999999999999996</v>
      </c>
      <c r="I109" s="209"/>
      <c r="J109" s="210">
        <f>ROUND(I109*H109,2)</f>
        <v>0</v>
      </c>
      <c r="K109" s="206" t="s">
        <v>124</v>
      </c>
      <c r="L109" s="44"/>
      <c r="M109" s="211" t="s">
        <v>19</v>
      </c>
      <c r="N109" s="212" t="s">
        <v>43</v>
      </c>
      <c r="O109" s="84"/>
      <c r="P109" s="213">
        <f>O109*H109</f>
        <v>0</v>
      </c>
      <c r="Q109" s="213">
        <v>3.0000000000000001E-05</v>
      </c>
      <c r="R109" s="213">
        <f>Q109*H109</f>
        <v>0.000183</v>
      </c>
      <c r="S109" s="213">
        <v>0.091999999999999998</v>
      </c>
      <c r="T109" s="214">
        <f>S109*H109</f>
        <v>0.56119999999999992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125</v>
      </c>
      <c r="AT109" s="215" t="s">
        <v>120</v>
      </c>
      <c r="AU109" s="215" t="s">
        <v>82</v>
      </c>
      <c r="AY109" s="17" t="s">
        <v>118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80</v>
      </c>
      <c r="BK109" s="216">
        <f>ROUND(I109*H109,2)</f>
        <v>0</v>
      </c>
      <c r="BL109" s="17" t="s">
        <v>125</v>
      </c>
      <c r="BM109" s="215" t="s">
        <v>161</v>
      </c>
    </row>
    <row r="110" s="2" customFormat="1">
      <c r="A110" s="38"/>
      <c r="B110" s="39"/>
      <c r="C110" s="40"/>
      <c r="D110" s="217" t="s">
        <v>127</v>
      </c>
      <c r="E110" s="40"/>
      <c r="F110" s="218" t="s">
        <v>162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127</v>
      </c>
      <c r="AU110" s="17" t="s">
        <v>82</v>
      </c>
    </row>
    <row r="111" s="2" customFormat="1">
      <c r="A111" s="38"/>
      <c r="B111" s="39"/>
      <c r="C111" s="40"/>
      <c r="D111" s="222" t="s">
        <v>129</v>
      </c>
      <c r="E111" s="40"/>
      <c r="F111" s="223" t="s">
        <v>163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129</v>
      </c>
      <c r="AU111" s="17" t="s">
        <v>82</v>
      </c>
    </row>
    <row r="112" s="13" customFormat="1">
      <c r="A112" s="13"/>
      <c r="B112" s="224"/>
      <c r="C112" s="225"/>
      <c r="D112" s="222" t="s">
        <v>131</v>
      </c>
      <c r="E112" s="226" t="s">
        <v>19</v>
      </c>
      <c r="F112" s="227" t="s">
        <v>164</v>
      </c>
      <c r="G112" s="225"/>
      <c r="H112" s="228">
        <v>6.0999999999999996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131</v>
      </c>
      <c r="AU112" s="234" t="s">
        <v>82</v>
      </c>
      <c r="AV112" s="13" t="s">
        <v>82</v>
      </c>
      <c r="AW112" s="13" t="s">
        <v>33</v>
      </c>
      <c r="AX112" s="13" t="s">
        <v>80</v>
      </c>
      <c r="AY112" s="234" t="s">
        <v>118</v>
      </c>
    </row>
    <row r="113" s="2" customFormat="1" ht="21.75" customHeight="1">
      <c r="A113" s="38"/>
      <c r="B113" s="39"/>
      <c r="C113" s="204" t="s">
        <v>165</v>
      </c>
      <c r="D113" s="204" t="s">
        <v>120</v>
      </c>
      <c r="E113" s="205" t="s">
        <v>166</v>
      </c>
      <c r="F113" s="206" t="s">
        <v>167</v>
      </c>
      <c r="G113" s="207" t="s">
        <v>168</v>
      </c>
      <c r="H113" s="208">
        <v>653.71299999999997</v>
      </c>
      <c r="I113" s="209"/>
      <c r="J113" s="210">
        <f>ROUND(I113*H113,2)</f>
        <v>0</v>
      </c>
      <c r="K113" s="206" t="s">
        <v>124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125</v>
      </c>
      <c r="AT113" s="215" t="s">
        <v>120</v>
      </c>
      <c r="AU113" s="215" t="s">
        <v>82</v>
      </c>
      <c r="AY113" s="17" t="s">
        <v>118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80</v>
      </c>
      <c r="BK113" s="216">
        <f>ROUND(I113*H113,2)</f>
        <v>0</v>
      </c>
      <c r="BL113" s="17" t="s">
        <v>125</v>
      </c>
      <c r="BM113" s="215" t="s">
        <v>169</v>
      </c>
    </row>
    <row r="114" s="2" customFormat="1">
      <c r="A114" s="38"/>
      <c r="B114" s="39"/>
      <c r="C114" s="40"/>
      <c r="D114" s="217" t="s">
        <v>127</v>
      </c>
      <c r="E114" s="40"/>
      <c r="F114" s="218" t="s">
        <v>170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127</v>
      </c>
      <c r="AU114" s="17" t="s">
        <v>82</v>
      </c>
    </row>
    <row r="115" s="2" customFormat="1">
      <c r="A115" s="38"/>
      <c r="B115" s="39"/>
      <c r="C115" s="40"/>
      <c r="D115" s="222" t="s">
        <v>129</v>
      </c>
      <c r="E115" s="40"/>
      <c r="F115" s="223" t="s">
        <v>171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129</v>
      </c>
      <c r="AU115" s="17" t="s">
        <v>82</v>
      </c>
    </row>
    <row r="116" s="13" customFormat="1">
      <c r="A116" s="13"/>
      <c r="B116" s="224"/>
      <c r="C116" s="225"/>
      <c r="D116" s="222" t="s">
        <v>131</v>
      </c>
      <c r="E116" s="226" t="s">
        <v>19</v>
      </c>
      <c r="F116" s="227" t="s">
        <v>172</v>
      </c>
      <c r="G116" s="225"/>
      <c r="H116" s="228">
        <v>280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131</v>
      </c>
      <c r="AU116" s="234" t="s">
        <v>82</v>
      </c>
      <c r="AV116" s="13" t="s">
        <v>82</v>
      </c>
      <c r="AW116" s="13" t="s">
        <v>33</v>
      </c>
      <c r="AX116" s="13" t="s">
        <v>72</v>
      </c>
      <c r="AY116" s="234" t="s">
        <v>118</v>
      </c>
    </row>
    <row r="117" s="13" customFormat="1">
      <c r="A117" s="13"/>
      <c r="B117" s="224"/>
      <c r="C117" s="225"/>
      <c r="D117" s="222" t="s">
        <v>131</v>
      </c>
      <c r="E117" s="226" t="s">
        <v>19</v>
      </c>
      <c r="F117" s="227" t="s">
        <v>173</v>
      </c>
      <c r="G117" s="225"/>
      <c r="H117" s="228">
        <v>30.213000000000001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131</v>
      </c>
      <c r="AU117" s="234" t="s">
        <v>82</v>
      </c>
      <c r="AV117" s="13" t="s">
        <v>82</v>
      </c>
      <c r="AW117" s="13" t="s">
        <v>33</v>
      </c>
      <c r="AX117" s="13" t="s">
        <v>72</v>
      </c>
      <c r="AY117" s="234" t="s">
        <v>118</v>
      </c>
    </row>
    <row r="118" s="13" customFormat="1">
      <c r="A118" s="13"/>
      <c r="B118" s="224"/>
      <c r="C118" s="225"/>
      <c r="D118" s="222" t="s">
        <v>131</v>
      </c>
      <c r="E118" s="226" t="s">
        <v>19</v>
      </c>
      <c r="F118" s="227" t="s">
        <v>174</v>
      </c>
      <c r="G118" s="225"/>
      <c r="H118" s="228">
        <v>343.5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131</v>
      </c>
      <c r="AU118" s="234" t="s">
        <v>82</v>
      </c>
      <c r="AV118" s="13" t="s">
        <v>82</v>
      </c>
      <c r="AW118" s="13" t="s">
        <v>33</v>
      </c>
      <c r="AX118" s="13" t="s">
        <v>72</v>
      </c>
      <c r="AY118" s="234" t="s">
        <v>118</v>
      </c>
    </row>
    <row r="119" s="14" customFormat="1">
      <c r="A119" s="14"/>
      <c r="B119" s="235"/>
      <c r="C119" s="236"/>
      <c r="D119" s="222" t="s">
        <v>131</v>
      </c>
      <c r="E119" s="237" t="s">
        <v>19</v>
      </c>
      <c r="F119" s="238" t="s">
        <v>175</v>
      </c>
      <c r="G119" s="236"/>
      <c r="H119" s="239">
        <v>653.71299999999997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131</v>
      </c>
      <c r="AU119" s="245" t="s">
        <v>82</v>
      </c>
      <c r="AV119" s="14" t="s">
        <v>125</v>
      </c>
      <c r="AW119" s="14" t="s">
        <v>33</v>
      </c>
      <c r="AX119" s="14" t="s">
        <v>80</v>
      </c>
      <c r="AY119" s="245" t="s">
        <v>118</v>
      </c>
    </row>
    <row r="120" s="2" customFormat="1" ht="24.15" customHeight="1">
      <c r="A120" s="38"/>
      <c r="B120" s="39"/>
      <c r="C120" s="204" t="s">
        <v>176</v>
      </c>
      <c r="D120" s="204" t="s">
        <v>120</v>
      </c>
      <c r="E120" s="205" t="s">
        <v>177</v>
      </c>
      <c r="F120" s="206" t="s">
        <v>178</v>
      </c>
      <c r="G120" s="207" t="s">
        <v>168</v>
      </c>
      <c r="H120" s="208">
        <v>67.225999999999999</v>
      </c>
      <c r="I120" s="209"/>
      <c r="J120" s="210">
        <f>ROUND(I120*H120,2)</f>
        <v>0</v>
      </c>
      <c r="K120" s="206" t="s">
        <v>124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125</v>
      </c>
      <c r="AT120" s="215" t="s">
        <v>120</v>
      </c>
      <c r="AU120" s="215" t="s">
        <v>82</v>
      </c>
      <c r="AY120" s="17" t="s">
        <v>118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80</v>
      </c>
      <c r="BK120" s="216">
        <f>ROUND(I120*H120,2)</f>
        <v>0</v>
      </c>
      <c r="BL120" s="17" t="s">
        <v>125</v>
      </c>
      <c r="BM120" s="215" t="s">
        <v>179</v>
      </c>
    </row>
    <row r="121" s="2" customFormat="1">
      <c r="A121" s="38"/>
      <c r="B121" s="39"/>
      <c r="C121" s="40"/>
      <c r="D121" s="217" t="s">
        <v>127</v>
      </c>
      <c r="E121" s="40"/>
      <c r="F121" s="218" t="s">
        <v>180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127</v>
      </c>
      <c r="AU121" s="17" t="s">
        <v>82</v>
      </c>
    </row>
    <row r="122" s="2" customFormat="1">
      <c r="A122" s="38"/>
      <c r="B122" s="39"/>
      <c r="C122" s="40"/>
      <c r="D122" s="222" t="s">
        <v>129</v>
      </c>
      <c r="E122" s="40"/>
      <c r="F122" s="223" t="s">
        <v>181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129</v>
      </c>
      <c r="AU122" s="17" t="s">
        <v>82</v>
      </c>
    </row>
    <row r="123" s="13" customFormat="1">
      <c r="A123" s="13"/>
      <c r="B123" s="224"/>
      <c r="C123" s="225"/>
      <c r="D123" s="222" t="s">
        <v>131</v>
      </c>
      <c r="E123" s="226" t="s">
        <v>19</v>
      </c>
      <c r="F123" s="227" t="s">
        <v>182</v>
      </c>
      <c r="G123" s="225"/>
      <c r="H123" s="228">
        <v>0.28799999999999998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131</v>
      </c>
      <c r="AU123" s="234" t="s">
        <v>82</v>
      </c>
      <c r="AV123" s="13" t="s">
        <v>82</v>
      </c>
      <c r="AW123" s="13" t="s">
        <v>33</v>
      </c>
      <c r="AX123" s="13" t="s">
        <v>72</v>
      </c>
      <c r="AY123" s="234" t="s">
        <v>118</v>
      </c>
    </row>
    <row r="124" s="13" customFormat="1">
      <c r="A124" s="13"/>
      <c r="B124" s="224"/>
      <c r="C124" s="225"/>
      <c r="D124" s="222" t="s">
        <v>131</v>
      </c>
      <c r="E124" s="226" t="s">
        <v>19</v>
      </c>
      <c r="F124" s="227" t="s">
        <v>183</v>
      </c>
      <c r="G124" s="225"/>
      <c r="H124" s="228">
        <v>0.35999999999999999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131</v>
      </c>
      <c r="AU124" s="234" t="s">
        <v>82</v>
      </c>
      <c r="AV124" s="13" t="s">
        <v>82</v>
      </c>
      <c r="AW124" s="13" t="s">
        <v>33</v>
      </c>
      <c r="AX124" s="13" t="s">
        <v>72</v>
      </c>
      <c r="AY124" s="234" t="s">
        <v>118</v>
      </c>
    </row>
    <row r="125" s="13" customFormat="1">
      <c r="A125" s="13"/>
      <c r="B125" s="224"/>
      <c r="C125" s="225"/>
      <c r="D125" s="222" t="s">
        <v>131</v>
      </c>
      <c r="E125" s="226" t="s">
        <v>19</v>
      </c>
      <c r="F125" s="227" t="s">
        <v>184</v>
      </c>
      <c r="G125" s="225"/>
      <c r="H125" s="228">
        <v>66.578000000000003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131</v>
      </c>
      <c r="AU125" s="234" t="s">
        <v>82</v>
      </c>
      <c r="AV125" s="13" t="s">
        <v>82</v>
      </c>
      <c r="AW125" s="13" t="s">
        <v>33</v>
      </c>
      <c r="AX125" s="13" t="s">
        <v>72</v>
      </c>
      <c r="AY125" s="234" t="s">
        <v>118</v>
      </c>
    </row>
    <row r="126" s="14" customFormat="1">
      <c r="A126" s="14"/>
      <c r="B126" s="235"/>
      <c r="C126" s="236"/>
      <c r="D126" s="222" t="s">
        <v>131</v>
      </c>
      <c r="E126" s="237" t="s">
        <v>19</v>
      </c>
      <c r="F126" s="238" t="s">
        <v>175</v>
      </c>
      <c r="G126" s="236"/>
      <c r="H126" s="239">
        <v>67.225999999999999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131</v>
      </c>
      <c r="AU126" s="245" t="s">
        <v>82</v>
      </c>
      <c r="AV126" s="14" t="s">
        <v>125</v>
      </c>
      <c r="AW126" s="14" t="s">
        <v>33</v>
      </c>
      <c r="AX126" s="14" t="s">
        <v>80</v>
      </c>
      <c r="AY126" s="245" t="s">
        <v>118</v>
      </c>
    </row>
    <row r="127" s="2" customFormat="1" ht="24.15" customHeight="1">
      <c r="A127" s="38"/>
      <c r="B127" s="39"/>
      <c r="C127" s="204" t="s">
        <v>185</v>
      </c>
      <c r="D127" s="204" t="s">
        <v>120</v>
      </c>
      <c r="E127" s="205" t="s">
        <v>186</v>
      </c>
      <c r="F127" s="206" t="s">
        <v>187</v>
      </c>
      <c r="G127" s="207" t="s">
        <v>168</v>
      </c>
      <c r="H127" s="208">
        <v>15.99</v>
      </c>
      <c r="I127" s="209"/>
      <c r="J127" s="210">
        <f>ROUND(I127*H127,2)</f>
        <v>0</v>
      </c>
      <c r="K127" s="206" t="s">
        <v>124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125</v>
      </c>
      <c r="AT127" s="215" t="s">
        <v>120</v>
      </c>
      <c r="AU127" s="215" t="s">
        <v>82</v>
      </c>
      <c r="AY127" s="17" t="s">
        <v>118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80</v>
      </c>
      <c r="BK127" s="216">
        <f>ROUND(I127*H127,2)</f>
        <v>0</v>
      </c>
      <c r="BL127" s="17" t="s">
        <v>125</v>
      </c>
      <c r="BM127" s="215" t="s">
        <v>188</v>
      </c>
    </row>
    <row r="128" s="2" customFormat="1">
      <c r="A128" s="38"/>
      <c r="B128" s="39"/>
      <c r="C128" s="40"/>
      <c r="D128" s="217" t="s">
        <v>127</v>
      </c>
      <c r="E128" s="40"/>
      <c r="F128" s="218" t="s">
        <v>189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127</v>
      </c>
      <c r="AU128" s="17" t="s">
        <v>82</v>
      </c>
    </row>
    <row r="129" s="2" customFormat="1">
      <c r="A129" s="38"/>
      <c r="B129" s="39"/>
      <c r="C129" s="40"/>
      <c r="D129" s="222" t="s">
        <v>129</v>
      </c>
      <c r="E129" s="40"/>
      <c r="F129" s="223" t="s">
        <v>190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129</v>
      </c>
      <c r="AU129" s="17" t="s">
        <v>82</v>
      </c>
    </row>
    <row r="130" s="13" customFormat="1">
      <c r="A130" s="13"/>
      <c r="B130" s="224"/>
      <c r="C130" s="225"/>
      <c r="D130" s="222" t="s">
        <v>131</v>
      </c>
      <c r="E130" s="226" t="s">
        <v>19</v>
      </c>
      <c r="F130" s="227" t="s">
        <v>191</v>
      </c>
      <c r="G130" s="225"/>
      <c r="H130" s="228">
        <v>15.99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131</v>
      </c>
      <c r="AU130" s="234" t="s">
        <v>82</v>
      </c>
      <c r="AV130" s="13" t="s">
        <v>82</v>
      </c>
      <c r="AW130" s="13" t="s">
        <v>33</v>
      </c>
      <c r="AX130" s="13" t="s">
        <v>80</v>
      </c>
      <c r="AY130" s="234" t="s">
        <v>118</v>
      </c>
    </row>
    <row r="131" s="2" customFormat="1" ht="24.15" customHeight="1">
      <c r="A131" s="38"/>
      <c r="B131" s="39"/>
      <c r="C131" s="204" t="s">
        <v>192</v>
      </c>
      <c r="D131" s="204" t="s">
        <v>120</v>
      </c>
      <c r="E131" s="205" t="s">
        <v>193</v>
      </c>
      <c r="F131" s="206" t="s">
        <v>194</v>
      </c>
      <c r="G131" s="207" t="s">
        <v>168</v>
      </c>
      <c r="H131" s="208">
        <v>147.386</v>
      </c>
      <c r="I131" s="209"/>
      <c r="J131" s="210">
        <f>ROUND(I131*H131,2)</f>
        <v>0</v>
      </c>
      <c r="K131" s="206" t="s">
        <v>124</v>
      </c>
      <c r="L131" s="44"/>
      <c r="M131" s="211" t="s">
        <v>19</v>
      </c>
      <c r="N131" s="212" t="s">
        <v>43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125</v>
      </c>
      <c r="AT131" s="215" t="s">
        <v>120</v>
      </c>
      <c r="AU131" s="215" t="s">
        <v>82</v>
      </c>
      <c r="AY131" s="17" t="s">
        <v>118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80</v>
      </c>
      <c r="BK131" s="216">
        <f>ROUND(I131*H131,2)</f>
        <v>0</v>
      </c>
      <c r="BL131" s="17" t="s">
        <v>125</v>
      </c>
      <c r="BM131" s="215" t="s">
        <v>195</v>
      </c>
    </row>
    <row r="132" s="2" customFormat="1">
      <c r="A132" s="38"/>
      <c r="B132" s="39"/>
      <c r="C132" s="40"/>
      <c r="D132" s="217" t="s">
        <v>127</v>
      </c>
      <c r="E132" s="40"/>
      <c r="F132" s="218" t="s">
        <v>196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127</v>
      </c>
      <c r="AU132" s="17" t="s">
        <v>82</v>
      </c>
    </row>
    <row r="133" s="2" customFormat="1">
      <c r="A133" s="38"/>
      <c r="B133" s="39"/>
      <c r="C133" s="40"/>
      <c r="D133" s="222" t="s">
        <v>129</v>
      </c>
      <c r="E133" s="40"/>
      <c r="F133" s="223" t="s">
        <v>197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129</v>
      </c>
      <c r="AU133" s="17" t="s">
        <v>82</v>
      </c>
    </row>
    <row r="134" s="13" customFormat="1">
      <c r="A134" s="13"/>
      <c r="B134" s="224"/>
      <c r="C134" s="225"/>
      <c r="D134" s="222" t="s">
        <v>131</v>
      </c>
      <c r="E134" s="226" t="s">
        <v>19</v>
      </c>
      <c r="F134" s="227" t="s">
        <v>198</v>
      </c>
      <c r="G134" s="225"/>
      <c r="H134" s="228">
        <v>147.386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131</v>
      </c>
      <c r="AU134" s="234" t="s">
        <v>82</v>
      </c>
      <c r="AV134" s="13" t="s">
        <v>82</v>
      </c>
      <c r="AW134" s="13" t="s">
        <v>33</v>
      </c>
      <c r="AX134" s="13" t="s">
        <v>80</v>
      </c>
      <c r="AY134" s="234" t="s">
        <v>118</v>
      </c>
    </row>
    <row r="135" s="2" customFormat="1" ht="33" customHeight="1">
      <c r="A135" s="38"/>
      <c r="B135" s="39"/>
      <c r="C135" s="204" t="s">
        <v>199</v>
      </c>
      <c r="D135" s="204" t="s">
        <v>120</v>
      </c>
      <c r="E135" s="205" t="s">
        <v>200</v>
      </c>
      <c r="F135" s="206" t="s">
        <v>201</v>
      </c>
      <c r="G135" s="207" t="s">
        <v>123</v>
      </c>
      <c r="H135" s="208">
        <v>1550</v>
      </c>
      <c r="I135" s="209"/>
      <c r="J135" s="210">
        <f>ROUND(I135*H135,2)</f>
        <v>0</v>
      </c>
      <c r="K135" s="206" t="s">
        <v>124</v>
      </c>
      <c r="L135" s="44"/>
      <c r="M135" s="211" t="s">
        <v>19</v>
      </c>
      <c r="N135" s="212" t="s">
        <v>43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125</v>
      </c>
      <c r="AT135" s="215" t="s">
        <v>120</v>
      </c>
      <c r="AU135" s="215" t="s">
        <v>82</v>
      </c>
      <c r="AY135" s="17" t="s">
        <v>118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80</v>
      </c>
      <c r="BK135" s="216">
        <f>ROUND(I135*H135,2)</f>
        <v>0</v>
      </c>
      <c r="BL135" s="17" t="s">
        <v>125</v>
      </c>
      <c r="BM135" s="215" t="s">
        <v>202</v>
      </c>
    </row>
    <row r="136" s="2" customFormat="1">
      <c r="A136" s="38"/>
      <c r="B136" s="39"/>
      <c r="C136" s="40"/>
      <c r="D136" s="217" t="s">
        <v>127</v>
      </c>
      <c r="E136" s="40"/>
      <c r="F136" s="218" t="s">
        <v>203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127</v>
      </c>
      <c r="AU136" s="17" t="s">
        <v>82</v>
      </c>
    </row>
    <row r="137" s="2" customFormat="1">
      <c r="A137" s="38"/>
      <c r="B137" s="39"/>
      <c r="C137" s="40"/>
      <c r="D137" s="222" t="s">
        <v>129</v>
      </c>
      <c r="E137" s="40"/>
      <c r="F137" s="223" t="s">
        <v>204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129</v>
      </c>
      <c r="AU137" s="17" t="s">
        <v>82</v>
      </c>
    </row>
    <row r="138" s="13" customFormat="1">
      <c r="A138" s="13"/>
      <c r="B138" s="224"/>
      <c r="C138" s="225"/>
      <c r="D138" s="222" t="s">
        <v>131</v>
      </c>
      <c r="E138" s="226" t="s">
        <v>19</v>
      </c>
      <c r="F138" s="227" t="s">
        <v>205</v>
      </c>
      <c r="G138" s="225"/>
      <c r="H138" s="228">
        <v>1550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131</v>
      </c>
      <c r="AU138" s="234" t="s">
        <v>82</v>
      </c>
      <c r="AV138" s="13" t="s">
        <v>82</v>
      </c>
      <c r="AW138" s="13" t="s">
        <v>33</v>
      </c>
      <c r="AX138" s="13" t="s">
        <v>80</v>
      </c>
      <c r="AY138" s="234" t="s">
        <v>118</v>
      </c>
    </row>
    <row r="139" s="2" customFormat="1" ht="33" customHeight="1">
      <c r="A139" s="38"/>
      <c r="B139" s="39"/>
      <c r="C139" s="204" t="s">
        <v>206</v>
      </c>
      <c r="D139" s="204" t="s">
        <v>120</v>
      </c>
      <c r="E139" s="205" t="s">
        <v>207</v>
      </c>
      <c r="F139" s="206" t="s">
        <v>208</v>
      </c>
      <c r="G139" s="207" t="s">
        <v>123</v>
      </c>
      <c r="H139" s="208">
        <v>2850</v>
      </c>
      <c r="I139" s="209"/>
      <c r="J139" s="210">
        <f>ROUND(I139*H139,2)</f>
        <v>0</v>
      </c>
      <c r="K139" s="206" t="s">
        <v>124</v>
      </c>
      <c r="L139" s="44"/>
      <c r="M139" s="211" t="s">
        <v>19</v>
      </c>
      <c r="N139" s="212" t="s">
        <v>43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125</v>
      </c>
      <c r="AT139" s="215" t="s">
        <v>120</v>
      </c>
      <c r="AU139" s="215" t="s">
        <v>82</v>
      </c>
      <c r="AY139" s="17" t="s">
        <v>118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80</v>
      </c>
      <c r="BK139" s="216">
        <f>ROUND(I139*H139,2)</f>
        <v>0</v>
      </c>
      <c r="BL139" s="17" t="s">
        <v>125</v>
      </c>
      <c r="BM139" s="215" t="s">
        <v>209</v>
      </c>
    </row>
    <row r="140" s="2" customFormat="1">
      <c r="A140" s="38"/>
      <c r="B140" s="39"/>
      <c r="C140" s="40"/>
      <c r="D140" s="217" t="s">
        <v>127</v>
      </c>
      <c r="E140" s="40"/>
      <c r="F140" s="218" t="s">
        <v>210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127</v>
      </c>
      <c r="AU140" s="17" t="s">
        <v>82</v>
      </c>
    </row>
    <row r="141" s="2" customFormat="1">
      <c r="A141" s="38"/>
      <c r="B141" s="39"/>
      <c r="C141" s="40"/>
      <c r="D141" s="222" t="s">
        <v>129</v>
      </c>
      <c r="E141" s="40"/>
      <c r="F141" s="223" t="s">
        <v>204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129</v>
      </c>
      <c r="AU141" s="17" t="s">
        <v>82</v>
      </c>
    </row>
    <row r="142" s="13" customFormat="1">
      <c r="A142" s="13"/>
      <c r="B142" s="224"/>
      <c r="C142" s="225"/>
      <c r="D142" s="222" t="s">
        <v>131</v>
      </c>
      <c r="E142" s="226" t="s">
        <v>19</v>
      </c>
      <c r="F142" s="227" t="s">
        <v>211</v>
      </c>
      <c r="G142" s="225"/>
      <c r="H142" s="228">
        <v>2850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131</v>
      </c>
      <c r="AU142" s="234" t="s">
        <v>82</v>
      </c>
      <c r="AV142" s="13" t="s">
        <v>82</v>
      </c>
      <c r="AW142" s="13" t="s">
        <v>33</v>
      </c>
      <c r="AX142" s="13" t="s">
        <v>80</v>
      </c>
      <c r="AY142" s="234" t="s">
        <v>118</v>
      </c>
    </row>
    <row r="143" s="2" customFormat="1" ht="21.75" customHeight="1">
      <c r="A143" s="38"/>
      <c r="B143" s="39"/>
      <c r="C143" s="204" t="s">
        <v>212</v>
      </c>
      <c r="D143" s="204" t="s">
        <v>120</v>
      </c>
      <c r="E143" s="205" t="s">
        <v>213</v>
      </c>
      <c r="F143" s="206" t="s">
        <v>214</v>
      </c>
      <c r="G143" s="207" t="s">
        <v>123</v>
      </c>
      <c r="H143" s="208">
        <v>4400</v>
      </c>
      <c r="I143" s="209"/>
      <c r="J143" s="210">
        <f>ROUND(I143*H143,2)</f>
        <v>0</v>
      </c>
      <c r="K143" s="206" t="s">
        <v>124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125</v>
      </c>
      <c r="AT143" s="215" t="s">
        <v>120</v>
      </c>
      <c r="AU143" s="215" t="s">
        <v>82</v>
      </c>
      <c r="AY143" s="17" t="s">
        <v>118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80</v>
      </c>
      <c r="BK143" s="216">
        <f>ROUND(I143*H143,2)</f>
        <v>0</v>
      </c>
      <c r="BL143" s="17" t="s">
        <v>125</v>
      </c>
      <c r="BM143" s="215" t="s">
        <v>215</v>
      </c>
    </row>
    <row r="144" s="2" customFormat="1">
      <c r="A144" s="38"/>
      <c r="B144" s="39"/>
      <c r="C144" s="40"/>
      <c r="D144" s="217" t="s">
        <v>127</v>
      </c>
      <c r="E144" s="40"/>
      <c r="F144" s="218" t="s">
        <v>216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127</v>
      </c>
      <c r="AU144" s="17" t="s">
        <v>82</v>
      </c>
    </row>
    <row r="145" s="2" customFormat="1">
      <c r="A145" s="38"/>
      <c r="B145" s="39"/>
      <c r="C145" s="40"/>
      <c r="D145" s="222" t="s">
        <v>129</v>
      </c>
      <c r="E145" s="40"/>
      <c r="F145" s="223" t="s">
        <v>217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129</v>
      </c>
      <c r="AU145" s="17" t="s">
        <v>82</v>
      </c>
    </row>
    <row r="146" s="13" customFormat="1">
      <c r="A146" s="13"/>
      <c r="B146" s="224"/>
      <c r="C146" s="225"/>
      <c r="D146" s="222" t="s">
        <v>131</v>
      </c>
      <c r="E146" s="226" t="s">
        <v>19</v>
      </c>
      <c r="F146" s="227" t="s">
        <v>218</v>
      </c>
      <c r="G146" s="225"/>
      <c r="H146" s="228">
        <v>4400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131</v>
      </c>
      <c r="AU146" s="234" t="s">
        <v>82</v>
      </c>
      <c r="AV146" s="13" t="s">
        <v>82</v>
      </c>
      <c r="AW146" s="13" t="s">
        <v>33</v>
      </c>
      <c r="AX146" s="13" t="s">
        <v>80</v>
      </c>
      <c r="AY146" s="234" t="s">
        <v>118</v>
      </c>
    </row>
    <row r="147" s="2" customFormat="1" ht="37.8" customHeight="1">
      <c r="A147" s="38"/>
      <c r="B147" s="39"/>
      <c r="C147" s="204" t="s">
        <v>219</v>
      </c>
      <c r="D147" s="204" t="s">
        <v>120</v>
      </c>
      <c r="E147" s="205" t="s">
        <v>220</v>
      </c>
      <c r="F147" s="206" t="s">
        <v>221</v>
      </c>
      <c r="G147" s="207" t="s">
        <v>168</v>
      </c>
      <c r="H147" s="208">
        <v>1063.4290000000001</v>
      </c>
      <c r="I147" s="209"/>
      <c r="J147" s="210">
        <f>ROUND(I147*H147,2)</f>
        <v>0</v>
      </c>
      <c r="K147" s="206" t="s">
        <v>124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125</v>
      </c>
      <c r="AT147" s="215" t="s">
        <v>120</v>
      </c>
      <c r="AU147" s="215" t="s">
        <v>82</v>
      </c>
      <c r="AY147" s="17" t="s">
        <v>118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80</v>
      </c>
      <c r="BK147" s="216">
        <f>ROUND(I147*H147,2)</f>
        <v>0</v>
      </c>
      <c r="BL147" s="17" t="s">
        <v>125</v>
      </c>
      <c r="BM147" s="215" t="s">
        <v>222</v>
      </c>
    </row>
    <row r="148" s="2" customFormat="1">
      <c r="A148" s="38"/>
      <c r="B148" s="39"/>
      <c r="C148" s="40"/>
      <c r="D148" s="217" t="s">
        <v>127</v>
      </c>
      <c r="E148" s="40"/>
      <c r="F148" s="218" t="s">
        <v>223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127</v>
      </c>
      <c r="AU148" s="17" t="s">
        <v>82</v>
      </c>
    </row>
    <row r="149" s="2" customFormat="1">
      <c r="A149" s="38"/>
      <c r="B149" s="39"/>
      <c r="C149" s="40"/>
      <c r="D149" s="222" t="s">
        <v>129</v>
      </c>
      <c r="E149" s="40"/>
      <c r="F149" s="223" t="s">
        <v>224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129</v>
      </c>
      <c r="AU149" s="17" t="s">
        <v>82</v>
      </c>
    </row>
    <row r="150" s="13" customFormat="1">
      <c r="A150" s="13"/>
      <c r="B150" s="224"/>
      <c r="C150" s="225"/>
      <c r="D150" s="222" t="s">
        <v>131</v>
      </c>
      <c r="E150" s="226" t="s">
        <v>19</v>
      </c>
      <c r="F150" s="227" t="s">
        <v>225</v>
      </c>
      <c r="G150" s="225"/>
      <c r="H150" s="228">
        <v>326.5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131</v>
      </c>
      <c r="AU150" s="234" t="s">
        <v>82</v>
      </c>
      <c r="AV150" s="13" t="s">
        <v>82</v>
      </c>
      <c r="AW150" s="13" t="s">
        <v>33</v>
      </c>
      <c r="AX150" s="13" t="s">
        <v>72</v>
      </c>
      <c r="AY150" s="234" t="s">
        <v>118</v>
      </c>
    </row>
    <row r="151" s="13" customFormat="1">
      <c r="A151" s="13"/>
      <c r="B151" s="224"/>
      <c r="C151" s="225"/>
      <c r="D151" s="222" t="s">
        <v>131</v>
      </c>
      <c r="E151" s="226" t="s">
        <v>19</v>
      </c>
      <c r="F151" s="227" t="s">
        <v>226</v>
      </c>
      <c r="G151" s="225"/>
      <c r="H151" s="228">
        <v>653.71299999999997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131</v>
      </c>
      <c r="AU151" s="234" t="s">
        <v>82</v>
      </c>
      <c r="AV151" s="13" t="s">
        <v>82</v>
      </c>
      <c r="AW151" s="13" t="s">
        <v>33</v>
      </c>
      <c r="AX151" s="13" t="s">
        <v>72</v>
      </c>
      <c r="AY151" s="234" t="s">
        <v>118</v>
      </c>
    </row>
    <row r="152" s="13" customFormat="1">
      <c r="A152" s="13"/>
      <c r="B152" s="224"/>
      <c r="C152" s="225"/>
      <c r="D152" s="222" t="s">
        <v>131</v>
      </c>
      <c r="E152" s="226" t="s">
        <v>19</v>
      </c>
      <c r="F152" s="227" t="s">
        <v>227</v>
      </c>
      <c r="G152" s="225"/>
      <c r="H152" s="228">
        <v>83.215999999999994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131</v>
      </c>
      <c r="AU152" s="234" t="s">
        <v>82</v>
      </c>
      <c r="AV152" s="13" t="s">
        <v>82</v>
      </c>
      <c r="AW152" s="13" t="s">
        <v>33</v>
      </c>
      <c r="AX152" s="13" t="s">
        <v>72</v>
      </c>
      <c r="AY152" s="234" t="s">
        <v>118</v>
      </c>
    </row>
    <row r="153" s="14" customFormat="1">
      <c r="A153" s="14"/>
      <c r="B153" s="235"/>
      <c r="C153" s="236"/>
      <c r="D153" s="222" t="s">
        <v>131</v>
      </c>
      <c r="E153" s="237" t="s">
        <v>19</v>
      </c>
      <c r="F153" s="238" t="s">
        <v>175</v>
      </c>
      <c r="G153" s="236"/>
      <c r="H153" s="239">
        <v>1063.4290000000001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131</v>
      </c>
      <c r="AU153" s="245" t="s">
        <v>82</v>
      </c>
      <c r="AV153" s="14" t="s">
        <v>125</v>
      </c>
      <c r="AW153" s="14" t="s">
        <v>33</v>
      </c>
      <c r="AX153" s="14" t="s">
        <v>80</v>
      </c>
      <c r="AY153" s="245" t="s">
        <v>118</v>
      </c>
    </row>
    <row r="154" s="2" customFormat="1" ht="37.8" customHeight="1">
      <c r="A154" s="38"/>
      <c r="B154" s="39"/>
      <c r="C154" s="204" t="s">
        <v>8</v>
      </c>
      <c r="D154" s="204" t="s">
        <v>120</v>
      </c>
      <c r="E154" s="205" t="s">
        <v>228</v>
      </c>
      <c r="F154" s="206" t="s">
        <v>229</v>
      </c>
      <c r="G154" s="207" t="s">
        <v>168</v>
      </c>
      <c r="H154" s="208">
        <v>10634.290000000001</v>
      </c>
      <c r="I154" s="209"/>
      <c r="J154" s="210">
        <f>ROUND(I154*H154,2)</f>
        <v>0</v>
      </c>
      <c r="K154" s="206" t="s">
        <v>124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125</v>
      </c>
      <c r="AT154" s="215" t="s">
        <v>120</v>
      </c>
      <c r="AU154" s="215" t="s">
        <v>82</v>
      </c>
      <c r="AY154" s="17" t="s">
        <v>118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80</v>
      </c>
      <c r="BK154" s="216">
        <f>ROUND(I154*H154,2)</f>
        <v>0</v>
      </c>
      <c r="BL154" s="17" t="s">
        <v>125</v>
      </c>
      <c r="BM154" s="215" t="s">
        <v>230</v>
      </c>
    </row>
    <row r="155" s="2" customFormat="1">
      <c r="A155" s="38"/>
      <c r="B155" s="39"/>
      <c r="C155" s="40"/>
      <c r="D155" s="217" t="s">
        <v>127</v>
      </c>
      <c r="E155" s="40"/>
      <c r="F155" s="218" t="s">
        <v>231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127</v>
      </c>
      <c r="AU155" s="17" t="s">
        <v>82</v>
      </c>
    </row>
    <row r="156" s="2" customFormat="1">
      <c r="A156" s="38"/>
      <c r="B156" s="39"/>
      <c r="C156" s="40"/>
      <c r="D156" s="222" t="s">
        <v>129</v>
      </c>
      <c r="E156" s="40"/>
      <c r="F156" s="223" t="s">
        <v>224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129</v>
      </c>
      <c r="AU156" s="17" t="s">
        <v>82</v>
      </c>
    </row>
    <row r="157" s="13" customFormat="1">
      <c r="A157" s="13"/>
      <c r="B157" s="224"/>
      <c r="C157" s="225"/>
      <c r="D157" s="222" t="s">
        <v>131</v>
      </c>
      <c r="E157" s="226" t="s">
        <v>19</v>
      </c>
      <c r="F157" s="227" t="s">
        <v>225</v>
      </c>
      <c r="G157" s="225"/>
      <c r="H157" s="228">
        <v>326.5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131</v>
      </c>
      <c r="AU157" s="234" t="s">
        <v>82</v>
      </c>
      <c r="AV157" s="13" t="s">
        <v>82</v>
      </c>
      <c r="AW157" s="13" t="s">
        <v>33</v>
      </c>
      <c r="AX157" s="13" t="s">
        <v>72</v>
      </c>
      <c r="AY157" s="234" t="s">
        <v>118</v>
      </c>
    </row>
    <row r="158" s="13" customFormat="1">
      <c r="A158" s="13"/>
      <c r="B158" s="224"/>
      <c r="C158" s="225"/>
      <c r="D158" s="222" t="s">
        <v>131</v>
      </c>
      <c r="E158" s="226" t="s">
        <v>19</v>
      </c>
      <c r="F158" s="227" t="s">
        <v>226</v>
      </c>
      <c r="G158" s="225"/>
      <c r="H158" s="228">
        <v>653.71299999999997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131</v>
      </c>
      <c r="AU158" s="234" t="s">
        <v>82</v>
      </c>
      <c r="AV158" s="13" t="s">
        <v>82</v>
      </c>
      <c r="AW158" s="13" t="s">
        <v>33</v>
      </c>
      <c r="AX158" s="13" t="s">
        <v>72</v>
      </c>
      <c r="AY158" s="234" t="s">
        <v>118</v>
      </c>
    </row>
    <row r="159" s="13" customFormat="1">
      <c r="A159" s="13"/>
      <c r="B159" s="224"/>
      <c r="C159" s="225"/>
      <c r="D159" s="222" t="s">
        <v>131</v>
      </c>
      <c r="E159" s="226" t="s">
        <v>19</v>
      </c>
      <c r="F159" s="227" t="s">
        <v>227</v>
      </c>
      <c r="G159" s="225"/>
      <c r="H159" s="228">
        <v>83.215999999999994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131</v>
      </c>
      <c r="AU159" s="234" t="s">
        <v>82</v>
      </c>
      <c r="AV159" s="13" t="s">
        <v>82</v>
      </c>
      <c r="AW159" s="13" t="s">
        <v>33</v>
      </c>
      <c r="AX159" s="13" t="s">
        <v>72</v>
      </c>
      <c r="AY159" s="234" t="s">
        <v>118</v>
      </c>
    </row>
    <row r="160" s="14" customFormat="1">
      <c r="A160" s="14"/>
      <c r="B160" s="235"/>
      <c r="C160" s="236"/>
      <c r="D160" s="222" t="s">
        <v>131</v>
      </c>
      <c r="E160" s="237" t="s">
        <v>19</v>
      </c>
      <c r="F160" s="238" t="s">
        <v>175</v>
      </c>
      <c r="G160" s="236"/>
      <c r="H160" s="239">
        <v>1063.4290000000001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131</v>
      </c>
      <c r="AU160" s="245" t="s">
        <v>82</v>
      </c>
      <c r="AV160" s="14" t="s">
        <v>125</v>
      </c>
      <c r="AW160" s="14" t="s">
        <v>33</v>
      </c>
      <c r="AX160" s="14" t="s">
        <v>80</v>
      </c>
      <c r="AY160" s="245" t="s">
        <v>118</v>
      </c>
    </row>
    <row r="161" s="13" customFormat="1">
      <c r="A161" s="13"/>
      <c r="B161" s="224"/>
      <c r="C161" s="225"/>
      <c r="D161" s="222" t="s">
        <v>131</v>
      </c>
      <c r="E161" s="225"/>
      <c r="F161" s="227" t="s">
        <v>232</v>
      </c>
      <c r="G161" s="225"/>
      <c r="H161" s="228">
        <v>10634.290000000001</v>
      </c>
      <c r="I161" s="229"/>
      <c r="J161" s="225"/>
      <c r="K161" s="225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131</v>
      </c>
      <c r="AU161" s="234" t="s">
        <v>82</v>
      </c>
      <c r="AV161" s="13" t="s">
        <v>82</v>
      </c>
      <c r="AW161" s="13" t="s">
        <v>4</v>
      </c>
      <c r="AX161" s="13" t="s">
        <v>80</v>
      </c>
      <c r="AY161" s="234" t="s">
        <v>118</v>
      </c>
    </row>
    <row r="162" s="2" customFormat="1" ht="24.15" customHeight="1">
      <c r="A162" s="38"/>
      <c r="B162" s="39"/>
      <c r="C162" s="204" t="s">
        <v>233</v>
      </c>
      <c r="D162" s="204" t="s">
        <v>120</v>
      </c>
      <c r="E162" s="205" t="s">
        <v>234</v>
      </c>
      <c r="F162" s="206" t="s">
        <v>235</v>
      </c>
      <c r="G162" s="207" t="s">
        <v>236</v>
      </c>
      <c r="H162" s="208">
        <v>1946.0750000000001</v>
      </c>
      <c r="I162" s="209"/>
      <c r="J162" s="210">
        <f>ROUND(I162*H162,2)</f>
        <v>0</v>
      </c>
      <c r="K162" s="206" t="s">
        <v>124</v>
      </c>
      <c r="L162" s="44"/>
      <c r="M162" s="211" t="s">
        <v>19</v>
      </c>
      <c r="N162" s="212" t="s">
        <v>43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125</v>
      </c>
      <c r="AT162" s="215" t="s">
        <v>120</v>
      </c>
      <c r="AU162" s="215" t="s">
        <v>82</v>
      </c>
      <c r="AY162" s="17" t="s">
        <v>118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80</v>
      </c>
      <c r="BK162" s="216">
        <f>ROUND(I162*H162,2)</f>
        <v>0</v>
      </c>
      <c r="BL162" s="17" t="s">
        <v>125</v>
      </c>
      <c r="BM162" s="215" t="s">
        <v>237</v>
      </c>
    </row>
    <row r="163" s="2" customFormat="1">
      <c r="A163" s="38"/>
      <c r="B163" s="39"/>
      <c r="C163" s="40"/>
      <c r="D163" s="217" t="s">
        <v>127</v>
      </c>
      <c r="E163" s="40"/>
      <c r="F163" s="218" t="s">
        <v>238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127</v>
      </c>
      <c r="AU163" s="17" t="s">
        <v>82</v>
      </c>
    </row>
    <row r="164" s="2" customFormat="1">
      <c r="A164" s="38"/>
      <c r="B164" s="39"/>
      <c r="C164" s="40"/>
      <c r="D164" s="222" t="s">
        <v>129</v>
      </c>
      <c r="E164" s="40"/>
      <c r="F164" s="223" t="s">
        <v>239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129</v>
      </c>
      <c r="AU164" s="17" t="s">
        <v>82</v>
      </c>
    </row>
    <row r="165" s="13" customFormat="1">
      <c r="A165" s="13"/>
      <c r="B165" s="224"/>
      <c r="C165" s="225"/>
      <c r="D165" s="222" t="s">
        <v>131</v>
      </c>
      <c r="E165" s="226" t="s">
        <v>19</v>
      </c>
      <c r="F165" s="227" t="s">
        <v>225</v>
      </c>
      <c r="G165" s="225"/>
      <c r="H165" s="228">
        <v>326.5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131</v>
      </c>
      <c r="AU165" s="234" t="s">
        <v>82</v>
      </c>
      <c r="AV165" s="13" t="s">
        <v>82</v>
      </c>
      <c r="AW165" s="13" t="s">
        <v>33</v>
      </c>
      <c r="AX165" s="13" t="s">
        <v>72</v>
      </c>
      <c r="AY165" s="234" t="s">
        <v>118</v>
      </c>
    </row>
    <row r="166" s="13" customFormat="1">
      <c r="A166" s="13"/>
      <c r="B166" s="224"/>
      <c r="C166" s="225"/>
      <c r="D166" s="222" t="s">
        <v>131</v>
      </c>
      <c r="E166" s="226" t="s">
        <v>19</v>
      </c>
      <c r="F166" s="227" t="s">
        <v>226</v>
      </c>
      <c r="G166" s="225"/>
      <c r="H166" s="228">
        <v>653.71299999999997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131</v>
      </c>
      <c r="AU166" s="234" t="s">
        <v>82</v>
      </c>
      <c r="AV166" s="13" t="s">
        <v>82</v>
      </c>
      <c r="AW166" s="13" t="s">
        <v>33</v>
      </c>
      <c r="AX166" s="13" t="s">
        <v>72</v>
      </c>
      <c r="AY166" s="234" t="s">
        <v>118</v>
      </c>
    </row>
    <row r="167" s="13" customFormat="1">
      <c r="A167" s="13"/>
      <c r="B167" s="224"/>
      <c r="C167" s="225"/>
      <c r="D167" s="222" t="s">
        <v>131</v>
      </c>
      <c r="E167" s="226" t="s">
        <v>19</v>
      </c>
      <c r="F167" s="227" t="s">
        <v>227</v>
      </c>
      <c r="G167" s="225"/>
      <c r="H167" s="228">
        <v>83.215999999999994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131</v>
      </c>
      <c r="AU167" s="234" t="s">
        <v>82</v>
      </c>
      <c r="AV167" s="13" t="s">
        <v>82</v>
      </c>
      <c r="AW167" s="13" t="s">
        <v>33</v>
      </c>
      <c r="AX167" s="13" t="s">
        <v>72</v>
      </c>
      <c r="AY167" s="234" t="s">
        <v>118</v>
      </c>
    </row>
    <row r="168" s="14" customFormat="1">
      <c r="A168" s="14"/>
      <c r="B168" s="235"/>
      <c r="C168" s="236"/>
      <c r="D168" s="222" t="s">
        <v>131</v>
      </c>
      <c r="E168" s="237" t="s">
        <v>19</v>
      </c>
      <c r="F168" s="238" t="s">
        <v>175</v>
      </c>
      <c r="G168" s="236"/>
      <c r="H168" s="239">
        <v>1063.4290000000001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131</v>
      </c>
      <c r="AU168" s="245" t="s">
        <v>82</v>
      </c>
      <c r="AV168" s="14" t="s">
        <v>125</v>
      </c>
      <c r="AW168" s="14" t="s">
        <v>33</v>
      </c>
      <c r="AX168" s="14" t="s">
        <v>80</v>
      </c>
      <c r="AY168" s="245" t="s">
        <v>118</v>
      </c>
    </row>
    <row r="169" s="13" customFormat="1">
      <c r="A169" s="13"/>
      <c r="B169" s="224"/>
      <c r="C169" s="225"/>
      <c r="D169" s="222" t="s">
        <v>131</v>
      </c>
      <c r="E169" s="225"/>
      <c r="F169" s="227" t="s">
        <v>240</v>
      </c>
      <c r="G169" s="225"/>
      <c r="H169" s="228">
        <v>1946.0750000000001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131</v>
      </c>
      <c r="AU169" s="234" t="s">
        <v>82</v>
      </c>
      <c r="AV169" s="13" t="s">
        <v>82</v>
      </c>
      <c r="AW169" s="13" t="s">
        <v>4</v>
      </c>
      <c r="AX169" s="13" t="s">
        <v>80</v>
      </c>
      <c r="AY169" s="234" t="s">
        <v>118</v>
      </c>
    </row>
    <row r="170" s="2" customFormat="1" ht="24.15" customHeight="1">
      <c r="A170" s="38"/>
      <c r="B170" s="39"/>
      <c r="C170" s="204" t="s">
        <v>241</v>
      </c>
      <c r="D170" s="204" t="s">
        <v>120</v>
      </c>
      <c r="E170" s="205" t="s">
        <v>242</v>
      </c>
      <c r="F170" s="206" t="s">
        <v>243</v>
      </c>
      <c r="G170" s="207" t="s">
        <v>168</v>
      </c>
      <c r="H170" s="208">
        <v>73.370000000000005</v>
      </c>
      <c r="I170" s="209"/>
      <c r="J170" s="210">
        <f>ROUND(I170*H170,2)</f>
        <v>0</v>
      </c>
      <c r="K170" s="206" t="s">
        <v>124</v>
      </c>
      <c r="L170" s="44"/>
      <c r="M170" s="211" t="s">
        <v>19</v>
      </c>
      <c r="N170" s="212" t="s">
        <v>43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125</v>
      </c>
      <c r="AT170" s="215" t="s">
        <v>120</v>
      </c>
      <c r="AU170" s="215" t="s">
        <v>82</v>
      </c>
      <c r="AY170" s="17" t="s">
        <v>118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80</v>
      </c>
      <c r="BK170" s="216">
        <f>ROUND(I170*H170,2)</f>
        <v>0</v>
      </c>
      <c r="BL170" s="17" t="s">
        <v>125</v>
      </c>
      <c r="BM170" s="215" t="s">
        <v>244</v>
      </c>
    </row>
    <row r="171" s="2" customFormat="1">
      <c r="A171" s="38"/>
      <c r="B171" s="39"/>
      <c r="C171" s="40"/>
      <c r="D171" s="217" t="s">
        <v>127</v>
      </c>
      <c r="E171" s="40"/>
      <c r="F171" s="218" t="s">
        <v>245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127</v>
      </c>
      <c r="AU171" s="17" t="s">
        <v>82</v>
      </c>
    </row>
    <row r="172" s="2" customFormat="1">
      <c r="A172" s="38"/>
      <c r="B172" s="39"/>
      <c r="C172" s="40"/>
      <c r="D172" s="222" t="s">
        <v>129</v>
      </c>
      <c r="E172" s="40"/>
      <c r="F172" s="223" t="s">
        <v>246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129</v>
      </c>
      <c r="AU172" s="17" t="s">
        <v>82</v>
      </c>
    </row>
    <row r="173" s="13" customFormat="1">
      <c r="A173" s="13"/>
      <c r="B173" s="224"/>
      <c r="C173" s="225"/>
      <c r="D173" s="222" t="s">
        <v>131</v>
      </c>
      <c r="E173" s="226" t="s">
        <v>19</v>
      </c>
      <c r="F173" s="227" t="s">
        <v>247</v>
      </c>
      <c r="G173" s="225"/>
      <c r="H173" s="228">
        <v>4.0999999999999996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131</v>
      </c>
      <c r="AU173" s="234" t="s">
        <v>82</v>
      </c>
      <c r="AV173" s="13" t="s">
        <v>82</v>
      </c>
      <c r="AW173" s="13" t="s">
        <v>33</v>
      </c>
      <c r="AX173" s="13" t="s">
        <v>72</v>
      </c>
      <c r="AY173" s="234" t="s">
        <v>118</v>
      </c>
    </row>
    <row r="174" s="13" customFormat="1">
      <c r="A174" s="13"/>
      <c r="B174" s="224"/>
      <c r="C174" s="225"/>
      <c r="D174" s="222" t="s">
        <v>131</v>
      </c>
      <c r="E174" s="226" t="s">
        <v>19</v>
      </c>
      <c r="F174" s="227" t="s">
        <v>248</v>
      </c>
      <c r="G174" s="225"/>
      <c r="H174" s="228">
        <v>59.670000000000002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131</v>
      </c>
      <c r="AU174" s="234" t="s">
        <v>82</v>
      </c>
      <c r="AV174" s="13" t="s">
        <v>82</v>
      </c>
      <c r="AW174" s="13" t="s">
        <v>33</v>
      </c>
      <c r="AX174" s="13" t="s">
        <v>72</v>
      </c>
      <c r="AY174" s="234" t="s">
        <v>118</v>
      </c>
    </row>
    <row r="175" s="13" customFormat="1">
      <c r="A175" s="13"/>
      <c r="B175" s="224"/>
      <c r="C175" s="225"/>
      <c r="D175" s="222" t="s">
        <v>131</v>
      </c>
      <c r="E175" s="226" t="s">
        <v>19</v>
      </c>
      <c r="F175" s="227" t="s">
        <v>249</v>
      </c>
      <c r="G175" s="225"/>
      <c r="H175" s="228">
        <v>9.5999999999999996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131</v>
      </c>
      <c r="AU175" s="234" t="s">
        <v>82</v>
      </c>
      <c r="AV175" s="13" t="s">
        <v>82</v>
      </c>
      <c r="AW175" s="13" t="s">
        <v>33</v>
      </c>
      <c r="AX175" s="13" t="s">
        <v>72</v>
      </c>
      <c r="AY175" s="234" t="s">
        <v>118</v>
      </c>
    </row>
    <row r="176" s="14" customFormat="1">
      <c r="A176" s="14"/>
      <c r="B176" s="235"/>
      <c r="C176" s="236"/>
      <c r="D176" s="222" t="s">
        <v>131</v>
      </c>
      <c r="E176" s="237" t="s">
        <v>19</v>
      </c>
      <c r="F176" s="238" t="s">
        <v>175</v>
      </c>
      <c r="G176" s="236"/>
      <c r="H176" s="239">
        <v>73.370000000000005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131</v>
      </c>
      <c r="AU176" s="245" t="s">
        <v>82</v>
      </c>
      <c r="AV176" s="14" t="s">
        <v>125</v>
      </c>
      <c r="AW176" s="14" t="s">
        <v>33</v>
      </c>
      <c r="AX176" s="14" t="s">
        <v>80</v>
      </c>
      <c r="AY176" s="245" t="s">
        <v>118</v>
      </c>
    </row>
    <row r="177" s="2" customFormat="1" ht="16.5" customHeight="1">
      <c r="A177" s="38"/>
      <c r="B177" s="39"/>
      <c r="C177" s="246" t="s">
        <v>250</v>
      </c>
      <c r="D177" s="246" t="s">
        <v>251</v>
      </c>
      <c r="E177" s="247" t="s">
        <v>252</v>
      </c>
      <c r="F177" s="248" t="s">
        <v>253</v>
      </c>
      <c r="G177" s="249" t="s">
        <v>236</v>
      </c>
      <c r="H177" s="250">
        <v>146.74000000000001</v>
      </c>
      <c r="I177" s="251"/>
      <c r="J177" s="252">
        <f>ROUND(I177*H177,2)</f>
        <v>0</v>
      </c>
      <c r="K177" s="248" t="s">
        <v>124</v>
      </c>
      <c r="L177" s="253"/>
      <c r="M177" s="254" t="s">
        <v>19</v>
      </c>
      <c r="N177" s="255" t="s">
        <v>43</v>
      </c>
      <c r="O177" s="84"/>
      <c r="P177" s="213">
        <f>O177*H177</f>
        <v>0</v>
      </c>
      <c r="Q177" s="213">
        <v>1</v>
      </c>
      <c r="R177" s="213">
        <f>Q177*H177</f>
        <v>146.74000000000001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176</v>
      </c>
      <c r="AT177" s="215" t="s">
        <v>251</v>
      </c>
      <c r="AU177" s="215" t="s">
        <v>82</v>
      </c>
      <c r="AY177" s="17" t="s">
        <v>118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80</v>
      </c>
      <c r="BK177" s="216">
        <f>ROUND(I177*H177,2)</f>
        <v>0</v>
      </c>
      <c r="BL177" s="17" t="s">
        <v>125</v>
      </c>
      <c r="BM177" s="215" t="s">
        <v>254</v>
      </c>
    </row>
    <row r="178" s="13" customFormat="1">
      <c r="A178" s="13"/>
      <c r="B178" s="224"/>
      <c r="C178" s="225"/>
      <c r="D178" s="222" t="s">
        <v>131</v>
      </c>
      <c r="E178" s="226" t="s">
        <v>19</v>
      </c>
      <c r="F178" s="227" t="s">
        <v>247</v>
      </c>
      <c r="G178" s="225"/>
      <c r="H178" s="228">
        <v>4.0999999999999996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131</v>
      </c>
      <c r="AU178" s="234" t="s">
        <v>82</v>
      </c>
      <c r="AV178" s="13" t="s">
        <v>82</v>
      </c>
      <c r="AW178" s="13" t="s">
        <v>33</v>
      </c>
      <c r="AX178" s="13" t="s">
        <v>72</v>
      </c>
      <c r="AY178" s="234" t="s">
        <v>118</v>
      </c>
    </row>
    <row r="179" s="13" customFormat="1">
      <c r="A179" s="13"/>
      <c r="B179" s="224"/>
      <c r="C179" s="225"/>
      <c r="D179" s="222" t="s">
        <v>131</v>
      </c>
      <c r="E179" s="226" t="s">
        <v>19</v>
      </c>
      <c r="F179" s="227" t="s">
        <v>248</v>
      </c>
      <c r="G179" s="225"/>
      <c r="H179" s="228">
        <v>59.670000000000002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131</v>
      </c>
      <c r="AU179" s="234" t="s">
        <v>82</v>
      </c>
      <c r="AV179" s="13" t="s">
        <v>82</v>
      </c>
      <c r="AW179" s="13" t="s">
        <v>33</v>
      </c>
      <c r="AX179" s="13" t="s">
        <v>72</v>
      </c>
      <c r="AY179" s="234" t="s">
        <v>118</v>
      </c>
    </row>
    <row r="180" s="13" customFormat="1">
      <c r="A180" s="13"/>
      <c r="B180" s="224"/>
      <c r="C180" s="225"/>
      <c r="D180" s="222" t="s">
        <v>131</v>
      </c>
      <c r="E180" s="226" t="s">
        <v>19</v>
      </c>
      <c r="F180" s="227" t="s">
        <v>249</v>
      </c>
      <c r="G180" s="225"/>
      <c r="H180" s="228">
        <v>9.5999999999999996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131</v>
      </c>
      <c r="AU180" s="234" t="s">
        <v>82</v>
      </c>
      <c r="AV180" s="13" t="s">
        <v>82</v>
      </c>
      <c r="AW180" s="13" t="s">
        <v>33</v>
      </c>
      <c r="AX180" s="13" t="s">
        <v>72</v>
      </c>
      <c r="AY180" s="234" t="s">
        <v>118</v>
      </c>
    </row>
    <row r="181" s="14" customFormat="1">
      <c r="A181" s="14"/>
      <c r="B181" s="235"/>
      <c r="C181" s="236"/>
      <c r="D181" s="222" t="s">
        <v>131</v>
      </c>
      <c r="E181" s="237" t="s">
        <v>19</v>
      </c>
      <c r="F181" s="238" t="s">
        <v>175</v>
      </c>
      <c r="G181" s="236"/>
      <c r="H181" s="239">
        <v>73.370000000000005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5" t="s">
        <v>131</v>
      </c>
      <c r="AU181" s="245" t="s">
        <v>82</v>
      </c>
      <c r="AV181" s="14" t="s">
        <v>125</v>
      </c>
      <c r="AW181" s="14" t="s">
        <v>33</v>
      </c>
      <c r="AX181" s="14" t="s">
        <v>80</v>
      </c>
      <c r="AY181" s="245" t="s">
        <v>118</v>
      </c>
    </row>
    <row r="182" s="13" customFormat="1">
      <c r="A182" s="13"/>
      <c r="B182" s="224"/>
      <c r="C182" s="225"/>
      <c r="D182" s="222" t="s">
        <v>131</v>
      </c>
      <c r="E182" s="225"/>
      <c r="F182" s="227" t="s">
        <v>255</v>
      </c>
      <c r="G182" s="225"/>
      <c r="H182" s="228">
        <v>146.74000000000001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131</v>
      </c>
      <c r="AU182" s="234" t="s">
        <v>82</v>
      </c>
      <c r="AV182" s="13" t="s">
        <v>82</v>
      </c>
      <c r="AW182" s="13" t="s">
        <v>4</v>
      </c>
      <c r="AX182" s="13" t="s">
        <v>80</v>
      </c>
      <c r="AY182" s="234" t="s">
        <v>118</v>
      </c>
    </row>
    <row r="183" s="2" customFormat="1" ht="24.15" customHeight="1">
      <c r="A183" s="38"/>
      <c r="B183" s="39"/>
      <c r="C183" s="204" t="s">
        <v>256</v>
      </c>
      <c r="D183" s="204" t="s">
        <v>120</v>
      </c>
      <c r="E183" s="205" t="s">
        <v>257</v>
      </c>
      <c r="F183" s="206" t="s">
        <v>258</v>
      </c>
      <c r="G183" s="207" t="s">
        <v>123</v>
      </c>
      <c r="H183" s="208">
        <v>2850</v>
      </c>
      <c r="I183" s="209"/>
      <c r="J183" s="210">
        <f>ROUND(I183*H183,2)</f>
        <v>0</v>
      </c>
      <c r="K183" s="206" t="s">
        <v>124</v>
      </c>
      <c r="L183" s="44"/>
      <c r="M183" s="211" t="s">
        <v>19</v>
      </c>
      <c r="N183" s="212" t="s">
        <v>43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125</v>
      </c>
      <c r="AT183" s="215" t="s">
        <v>120</v>
      </c>
      <c r="AU183" s="215" t="s">
        <v>82</v>
      </c>
      <c r="AY183" s="17" t="s">
        <v>118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80</v>
      </c>
      <c r="BK183" s="216">
        <f>ROUND(I183*H183,2)</f>
        <v>0</v>
      </c>
      <c r="BL183" s="17" t="s">
        <v>125</v>
      </c>
      <c r="BM183" s="215" t="s">
        <v>259</v>
      </c>
    </row>
    <row r="184" s="2" customFormat="1">
      <c r="A184" s="38"/>
      <c r="B184" s="39"/>
      <c r="C184" s="40"/>
      <c r="D184" s="217" t="s">
        <v>127</v>
      </c>
      <c r="E184" s="40"/>
      <c r="F184" s="218" t="s">
        <v>260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127</v>
      </c>
      <c r="AU184" s="17" t="s">
        <v>82</v>
      </c>
    </row>
    <row r="185" s="2" customFormat="1">
      <c r="A185" s="38"/>
      <c r="B185" s="39"/>
      <c r="C185" s="40"/>
      <c r="D185" s="222" t="s">
        <v>129</v>
      </c>
      <c r="E185" s="40"/>
      <c r="F185" s="223" t="s">
        <v>261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129</v>
      </c>
      <c r="AU185" s="17" t="s">
        <v>82</v>
      </c>
    </row>
    <row r="186" s="13" customFormat="1">
      <c r="A186" s="13"/>
      <c r="B186" s="224"/>
      <c r="C186" s="225"/>
      <c r="D186" s="222" t="s">
        <v>131</v>
      </c>
      <c r="E186" s="226" t="s">
        <v>19</v>
      </c>
      <c r="F186" s="227" t="s">
        <v>262</v>
      </c>
      <c r="G186" s="225"/>
      <c r="H186" s="228">
        <v>2850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131</v>
      </c>
      <c r="AU186" s="234" t="s">
        <v>82</v>
      </c>
      <c r="AV186" s="13" t="s">
        <v>82</v>
      </c>
      <c r="AW186" s="13" t="s">
        <v>33</v>
      </c>
      <c r="AX186" s="13" t="s">
        <v>80</v>
      </c>
      <c r="AY186" s="234" t="s">
        <v>118</v>
      </c>
    </row>
    <row r="187" s="2" customFormat="1" ht="16.5" customHeight="1">
      <c r="A187" s="38"/>
      <c r="B187" s="39"/>
      <c r="C187" s="246" t="s">
        <v>263</v>
      </c>
      <c r="D187" s="246" t="s">
        <v>251</v>
      </c>
      <c r="E187" s="247" t="s">
        <v>264</v>
      </c>
      <c r="F187" s="248" t="s">
        <v>265</v>
      </c>
      <c r="G187" s="249" t="s">
        <v>236</v>
      </c>
      <c r="H187" s="250">
        <v>782.32500000000005</v>
      </c>
      <c r="I187" s="251"/>
      <c r="J187" s="252">
        <f>ROUND(I187*H187,2)</f>
        <v>0</v>
      </c>
      <c r="K187" s="248" t="s">
        <v>124</v>
      </c>
      <c r="L187" s="253"/>
      <c r="M187" s="254" t="s">
        <v>19</v>
      </c>
      <c r="N187" s="255" t="s">
        <v>43</v>
      </c>
      <c r="O187" s="84"/>
      <c r="P187" s="213">
        <f>O187*H187</f>
        <v>0</v>
      </c>
      <c r="Q187" s="213">
        <v>1</v>
      </c>
      <c r="R187" s="213">
        <f>Q187*H187</f>
        <v>782.32500000000005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176</v>
      </c>
      <c r="AT187" s="215" t="s">
        <v>251</v>
      </c>
      <c r="AU187" s="215" t="s">
        <v>82</v>
      </c>
      <c r="AY187" s="17" t="s">
        <v>118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80</v>
      </c>
      <c r="BK187" s="216">
        <f>ROUND(I187*H187,2)</f>
        <v>0</v>
      </c>
      <c r="BL187" s="17" t="s">
        <v>125</v>
      </c>
      <c r="BM187" s="215" t="s">
        <v>266</v>
      </c>
    </row>
    <row r="188" s="13" customFormat="1">
      <c r="A188" s="13"/>
      <c r="B188" s="224"/>
      <c r="C188" s="225"/>
      <c r="D188" s="222" t="s">
        <v>131</v>
      </c>
      <c r="E188" s="226" t="s">
        <v>19</v>
      </c>
      <c r="F188" s="227" t="s">
        <v>267</v>
      </c>
      <c r="G188" s="225"/>
      <c r="H188" s="228">
        <v>782.32500000000005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131</v>
      </c>
      <c r="AU188" s="234" t="s">
        <v>82</v>
      </c>
      <c r="AV188" s="13" t="s">
        <v>82</v>
      </c>
      <c r="AW188" s="13" t="s">
        <v>33</v>
      </c>
      <c r="AX188" s="13" t="s">
        <v>80</v>
      </c>
      <c r="AY188" s="234" t="s">
        <v>118</v>
      </c>
    </row>
    <row r="189" s="2" customFormat="1" ht="24.15" customHeight="1">
      <c r="A189" s="38"/>
      <c r="B189" s="39"/>
      <c r="C189" s="204" t="s">
        <v>7</v>
      </c>
      <c r="D189" s="204" t="s">
        <v>120</v>
      </c>
      <c r="E189" s="205" t="s">
        <v>268</v>
      </c>
      <c r="F189" s="206" t="s">
        <v>269</v>
      </c>
      <c r="G189" s="207" t="s">
        <v>123</v>
      </c>
      <c r="H189" s="208">
        <v>2850</v>
      </c>
      <c r="I189" s="209"/>
      <c r="J189" s="210">
        <f>ROUND(I189*H189,2)</f>
        <v>0</v>
      </c>
      <c r="K189" s="206" t="s">
        <v>124</v>
      </c>
      <c r="L189" s="44"/>
      <c r="M189" s="211" t="s">
        <v>19</v>
      </c>
      <c r="N189" s="212" t="s">
        <v>43</v>
      </c>
      <c r="O189" s="84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125</v>
      </c>
      <c r="AT189" s="215" t="s">
        <v>120</v>
      </c>
      <c r="AU189" s="215" t="s">
        <v>82</v>
      </c>
      <c r="AY189" s="17" t="s">
        <v>118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80</v>
      </c>
      <c r="BK189" s="216">
        <f>ROUND(I189*H189,2)</f>
        <v>0</v>
      </c>
      <c r="BL189" s="17" t="s">
        <v>125</v>
      </c>
      <c r="BM189" s="215" t="s">
        <v>270</v>
      </c>
    </row>
    <row r="190" s="2" customFormat="1">
      <c r="A190" s="38"/>
      <c r="B190" s="39"/>
      <c r="C190" s="40"/>
      <c r="D190" s="217" t="s">
        <v>127</v>
      </c>
      <c r="E190" s="40"/>
      <c r="F190" s="218" t="s">
        <v>271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127</v>
      </c>
      <c r="AU190" s="17" t="s">
        <v>82</v>
      </c>
    </row>
    <row r="191" s="2" customFormat="1">
      <c r="A191" s="38"/>
      <c r="B191" s="39"/>
      <c r="C191" s="40"/>
      <c r="D191" s="222" t="s">
        <v>129</v>
      </c>
      <c r="E191" s="40"/>
      <c r="F191" s="223" t="s">
        <v>272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129</v>
      </c>
      <c r="AU191" s="17" t="s">
        <v>82</v>
      </c>
    </row>
    <row r="192" s="13" customFormat="1">
      <c r="A192" s="13"/>
      <c r="B192" s="224"/>
      <c r="C192" s="225"/>
      <c r="D192" s="222" t="s">
        <v>131</v>
      </c>
      <c r="E192" s="226" t="s">
        <v>19</v>
      </c>
      <c r="F192" s="227" t="s">
        <v>262</v>
      </c>
      <c r="G192" s="225"/>
      <c r="H192" s="228">
        <v>2850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131</v>
      </c>
      <c r="AU192" s="234" t="s">
        <v>82</v>
      </c>
      <c r="AV192" s="13" t="s">
        <v>82</v>
      </c>
      <c r="AW192" s="13" t="s">
        <v>33</v>
      </c>
      <c r="AX192" s="13" t="s">
        <v>80</v>
      </c>
      <c r="AY192" s="234" t="s">
        <v>118</v>
      </c>
    </row>
    <row r="193" s="2" customFormat="1" ht="16.5" customHeight="1">
      <c r="A193" s="38"/>
      <c r="B193" s="39"/>
      <c r="C193" s="246" t="s">
        <v>273</v>
      </c>
      <c r="D193" s="246" t="s">
        <v>251</v>
      </c>
      <c r="E193" s="247" t="s">
        <v>274</v>
      </c>
      <c r="F193" s="248" t="s">
        <v>275</v>
      </c>
      <c r="G193" s="249" t="s">
        <v>276</v>
      </c>
      <c r="H193" s="250">
        <v>114</v>
      </c>
      <c r="I193" s="251"/>
      <c r="J193" s="252">
        <f>ROUND(I193*H193,2)</f>
        <v>0</v>
      </c>
      <c r="K193" s="248" t="s">
        <v>124</v>
      </c>
      <c r="L193" s="253"/>
      <c r="M193" s="254" t="s">
        <v>19</v>
      </c>
      <c r="N193" s="255" t="s">
        <v>43</v>
      </c>
      <c r="O193" s="84"/>
      <c r="P193" s="213">
        <f>O193*H193</f>
        <v>0</v>
      </c>
      <c r="Q193" s="213">
        <v>0.001</v>
      </c>
      <c r="R193" s="213">
        <f>Q193*H193</f>
        <v>0.114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176</v>
      </c>
      <c r="AT193" s="215" t="s">
        <v>251</v>
      </c>
      <c r="AU193" s="215" t="s">
        <v>82</v>
      </c>
      <c r="AY193" s="17" t="s">
        <v>118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80</v>
      </c>
      <c r="BK193" s="216">
        <f>ROUND(I193*H193,2)</f>
        <v>0</v>
      </c>
      <c r="BL193" s="17" t="s">
        <v>125</v>
      </c>
      <c r="BM193" s="215" t="s">
        <v>277</v>
      </c>
    </row>
    <row r="194" s="13" customFormat="1">
      <c r="A194" s="13"/>
      <c r="B194" s="224"/>
      <c r="C194" s="225"/>
      <c r="D194" s="222" t="s">
        <v>131</v>
      </c>
      <c r="E194" s="226" t="s">
        <v>19</v>
      </c>
      <c r="F194" s="227" t="s">
        <v>262</v>
      </c>
      <c r="G194" s="225"/>
      <c r="H194" s="228">
        <v>2850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131</v>
      </c>
      <c r="AU194" s="234" t="s">
        <v>82</v>
      </c>
      <c r="AV194" s="13" t="s">
        <v>82</v>
      </c>
      <c r="AW194" s="13" t="s">
        <v>33</v>
      </c>
      <c r="AX194" s="13" t="s">
        <v>80</v>
      </c>
      <c r="AY194" s="234" t="s">
        <v>118</v>
      </c>
    </row>
    <row r="195" s="13" customFormat="1">
      <c r="A195" s="13"/>
      <c r="B195" s="224"/>
      <c r="C195" s="225"/>
      <c r="D195" s="222" t="s">
        <v>131</v>
      </c>
      <c r="E195" s="225"/>
      <c r="F195" s="227" t="s">
        <v>278</v>
      </c>
      <c r="G195" s="225"/>
      <c r="H195" s="228">
        <v>114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131</v>
      </c>
      <c r="AU195" s="234" t="s">
        <v>82</v>
      </c>
      <c r="AV195" s="13" t="s">
        <v>82</v>
      </c>
      <c r="AW195" s="13" t="s">
        <v>4</v>
      </c>
      <c r="AX195" s="13" t="s">
        <v>80</v>
      </c>
      <c r="AY195" s="234" t="s">
        <v>118</v>
      </c>
    </row>
    <row r="196" s="2" customFormat="1" ht="24.15" customHeight="1">
      <c r="A196" s="38"/>
      <c r="B196" s="39"/>
      <c r="C196" s="204" t="s">
        <v>279</v>
      </c>
      <c r="D196" s="204" t="s">
        <v>120</v>
      </c>
      <c r="E196" s="205" t="s">
        <v>280</v>
      </c>
      <c r="F196" s="206" t="s">
        <v>281</v>
      </c>
      <c r="G196" s="207" t="s">
        <v>123</v>
      </c>
      <c r="H196" s="208">
        <v>2850</v>
      </c>
      <c r="I196" s="209"/>
      <c r="J196" s="210">
        <f>ROUND(I196*H196,2)</f>
        <v>0</v>
      </c>
      <c r="K196" s="206" t="s">
        <v>282</v>
      </c>
      <c r="L196" s="44"/>
      <c r="M196" s="211" t="s">
        <v>19</v>
      </c>
      <c r="N196" s="212" t="s">
        <v>43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125</v>
      </c>
      <c r="AT196" s="215" t="s">
        <v>120</v>
      </c>
      <c r="AU196" s="215" t="s">
        <v>82</v>
      </c>
      <c r="AY196" s="17" t="s">
        <v>118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80</v>
      </c>
      <c r="BK196" s="216">
        <f>ROUND(I196*H196,2)</f>
        <v>0</v>
      </c>
      <c r="BL196" s="17" t="s">
        <v>125</v>
      </c>
      <c r="BM196" s="215" t="s">
        <v>283</v>
      </c>
    </row>
    <row r="197" s="2" customFormat="1">
      <c r="A197" s="38"/>
      <c r="B197" s="39"/>
      <c r="C197" s="40"/>
      <c r="D197" s="217" t="s">
        <v>127</v>
      </c>
      <c r="E197" s="40"/>
      <c r="F197" s="218" t="s">
        <v>284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127</v>
      </c>
      <c r="AU197" s="17" t="s">
        <v>82</v>
      </c>
    </row>
    <row r="198" s="2" customFormat="1">
      <c r="A198" s="38"/>
      <c r="B198" s="39"/>
      <c r="C198" s="40"/>
      <c r="D198" s="222" t="s">
        <v>129</v>
      </c>
      <c r="E198" s="40"/>
      <c r="F198" s="223" t="s">
        <v>285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129</v>
      </c>
      <c r="AU198" s="17" t="s">
        <v>82</v>
      </c>
    </row>
    <row r="199" s="13" customFormat="1">
      <c r="A199" s="13"/>
      <c r="B199" s="224"/>
      <c r="C199" s="225"/>
      <c r="D199" s="222" t="s">
        <v>131</v>
      </c>
      <c r="E199" s="226" t="s">
        <v>19</v>
      </c>
      <c r="F199" s="227" t="s">
        <v>262</v>
      </c>
      <c r="G199" s="225"/>
      <c r="H199" s="228">
        <v>2850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131</v>
      </c>
      <c r="AU199" s="234" t="s">
        <v>82</v>
      </c>
      <c r="AV199" s="13" t="s">
        <v>82</v>
      </c>
      <c r="AW199" s="13" t="s">
        <v>33</v>
      </c>
      <c r="AX199" s="13" t="s">
        <v>80</v>
      </c>
      <c r="AY199" s="234" t="s">
        <v>118</v>
      </c>
    </row>
    <row r="200" s="2" customFormat="1" ht="16.5" customHeight="1">
      <c r="A200" s="38"/>
      <c r="B200" s="39"/>
      <c r="C200" s="204" t="s">
        <v>286</v>
      </c>
      <c r="D200" s="204" t="s">
        <v>120</v>
      </c>
      <c r="E200" s="205" t="s">
        <v>287</v>
      </c>
      <c r="F200" s="206" t="s">
        <v>288</v>
      </c>
      <c r="G200" s="207" t="s">
        <v>123</v>
      </c>
      <c r="H200" s="208">
        <v>2850</v>
      </c>
      <c r="I200" s="209"/>
      <c r="J200" s="210">
        <f>ROUND(I200*H200,2)</f>
        <v>0</v>
      </c>
      <c r="K200" s="206" t="s">
        <v>19</v>
      </c>
      <c r="L200" s="44"/>
      <c r="M200" s="211" t="s">
        <v>19</v>
      </c>
      <c r="N200" s="212" t="s">
        <v>43</v>
      </c>
      <c r="O200" s="84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125</v>
      </c>
      <c r="AT200" s="215" t="s">
        <v>120</v>
      </c>
      <c r="AU200" s="215" t="s">
        <v>82</v>
      </c>
      <c r="AY200" s="17" t="s">
        <v>118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80</v>
      </c>
      <c r="BK200" s="216">
        <f>ROUND(I200*H200,2)</f>
        <v>0</v>
      </c>
      <c r="BL200" s="17" t="s">
        <v>125</v>
      </c>
      <c r="BM200" s="215" t="s">
        <v>289</v>
      </c>
    </row>
    <row r="201" s="13" customFormat="1">
      <c r="A201" s="13"/>
      <c r="B201" s="224"/>
      <c r="C201" s="225"/>
      <c r="D201" s="222" t="s">
        <v>131</v>
      </c>
      <c r="E201" s="226" t="s">
        <v>19</v>
      </c>
      <c r="F201" s="227" t="s">
        <v>262</v>
      </c>
      <c r="G201" s="225"/>
      <c r="H201" s="228">
        <v>2850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131</v>
      </c>
      <c r="AU201" s="234" t="s">
        <v>82</v>
      </c>
      <c r="AV201" s="13" t="s">
        <v>82</v>
      </c>
      <c r="AW201" s="13" t="s">
        <v>33</v>
      </c>
      <c r="AX201" s="13" t="s">
        <v>80</v>
      </c>
      <c r="AY201" s="234" t="s">
        <v>118</v>
      </c>
    </row>
    <row r="202" s="2" customFormat="1" ht="16.5" customHeight="1">
      <c r="A202" s="38"/>
      <c r="B202" s="39"/>
      <c r="C202" s="204" t="s">
        <v>290</v>
      </c>
      <c r="D202" s="204" t="s">
        <v>120</v>
      </c>
      <c r="E202" s="205" t="s">
        <v>291</v>
      </c>
      <c r="F202" s="206" t="s">
        <v>292</v>
      </c>
      <c r="G202" s="207" t="s">
        <v>168</v>
      </c>
      <c r="H202" s="208">
        <v>14.25</v>
      </c>
      <c r="I202" s="209"/>
      <c r="J202" s="210">
        <f>ROUND(I202*H202,2)</f>
        <v>0</v>
      </c>
      <c r="K202" s="206" t="s">
        <v>124</v>
      </c>
      <c r="L202" s="44"/>
      <c r="M202" s="211" t="s">
        <v>19</v>
      </c>
      <c r="N202" s="212" t="s">
        <v>43</v>
      </c>
      <c r="O202" s="84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125</v>
      </c>
      <c r="AT202" s="215" t="s">
        <v>120</v>
      </c>
      <c r="AU202" s="215" t="s">
        <v>82</v>
      </c>
      <c r="AY202" s="17" t="s">
        <v>118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80</v>
      </c>
      <c r="BK202" s="216">
        <f>ROUND(I202*H202,2)</f>
        <v>0</v>
      </c>
      <c r="BL202" s="17" t="s">
        <v>125</v>
      </c>
      <c r="BM202" s="215" t="s">
        <v>293</v>
      </c>
    </row>
    <row r="203" s="2" customFormat="1">
      <c r="A203" s="38"/>
      <c r="B203" s="39"/>
      <c r="C203" s="40"/>
      <c r="D203" s="217" t="s">
        <v>127</v>
      </c>
      <c r="E203" s="40"/>
      <c r="F203" s="218" t="s">
        <v>294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127</v>
      </c>
      <c r="AU203" s="17" t="s">
        <v>82</v>
      </c>
    </row>
    <row r="204" s="13" customFormat="1">
      <c r="A204" s="13"/>
      <c r="B204" s="224"/>
      <c r="C204" s="225"/>
      <c r="D204" s="222" t="s">
        <v>131</v>
      </c>
      <c r="E204" s="226" t="s">
        <v>19</v>
      </c>
      <c r="F204" s="227" t="s">
        <v>295</v>
      </c>
      <c r="G204" s="225"/>
      <c r="H204" s="228">
        <v>14.25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131</v>
      </c>
      <c r="AU204" s="234" t="s">
        <v>82</v>
      </c>
      <c r="AV204" s="13" t="s">
        <v>82</v>
      </c>
      <c r="AW204" s="13" t="s">
        <v>33</v>
      </c>
      <c r="AX204" s="13" t="s">
        <v>80</v>
      </c>
      <c r="AY204" s="234" t="s">
        <v>118</v>
      </c>
    </row>
    <row r="205" s="2" customFormat="1" ht="16.5" customHeight="1">
      <c r="A205" s="38"/>
      <c r="B205" s="39"/>
      <c r="C205" s="204" t="s">
        <v>296</v>
      </c>
      <c r="D205" s="204" t="s">
        <v>120</v>
      </c>
      <c r="E205" s="205" t="s">
        <v>297</v>
      </c>
      <c r="F205" s="206" t="s">
        <v>298</v>
      </c>
      <c r="G205" s="207" t="s">
        <v>168</v>
      </c>
      <c r="H205" s="208">
        <v>14.25</v>
      </c>
      <c r="I205" s="209"/>
      <c r="J205" s="210">
        <f>ROUND(I205*H205,2)</f>
        <v>0</v>
      </c>
      <c r="K205" s="206" t="s">
        <v>124</v>
      </c>
      <c r="L205" s="44"/>
      <c r="M205" s="211" t="s">
        <v>19</v>
      </c>
      <c r="N205" s="212" t="s">
        <v>43</v>
      </c>
      <c r="O205" s="84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125</v>
      </c>
      <c r="AT205" s="215" t="s">
        <v>120</v>
      </c>
      <c r="AU205" s="215" t="s">
        <v>82</v>
      </c>
      <c r="AY205" s="17" t="s">
        <v>118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80</v>
      </c>
      <c r="BK205" s="216">
        <f>ROUND(I205*H205,2)</f>
        <v>0</v>
      </c>
      <c r="BL205" s="17" t="s">
        <v>125</v>
      </c>
      <c r="BM205" s="215" t="s">
        <v>299</v>
      </c>
    </row>
    <row r="206" s="2" customFormat="1">
      <c r="A206" s="38"/>
      <c r="B206" s="39"/>
      <c r="C206" s="40"/>
      <c r="D206" s="217" t="s">
        <v>127</v>
      </c>
      <c r="E206" s="40"/>
      <c r="F206" s="218" t="s">
        <v>300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127</v>
      </c>
      <c r="AU206" s="17" t="s">
        <v>82</v>
      </c>
    </row>
    <row r="207" s="2" customFormat="1">
      <c r="A207" s="38"/>
      <c r="B207" s="39"/>
      <c r="C207" s="40"/>
      <c r="D207" s="222" t="s">
        <v>129</v>
      </c>
      <c r="E207" s="40"/>
      <c r="F207" s="223" t="s">
        <v>301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129</v>
      </c>
      <c r="AU207" s="17" t="s">
        <v>82</v>
      </c>
    </row>
    <row r="208" s="13" customFormat="1">
      <c r="A208" s="13"/>
      <c r="B208" s="224"/>
      <c r="C208" s="225"/>
      <c r="D208" s="222" t="s">
        <v>131</v>
      </c>
      <c r="E208" s="226" t="s">
        <v>19</v>
      </c>
      <c r="F208" s="227" t="s">
        <v>295</v>
      </c>
      <c r="G208" s="225"/>
      <c r="H208" s="228">
        <v>14.25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131</v>
      </c>
      <c r="AU208" s="234" t="s">
        <v>82</v>
      </c>
      <c r="AV208" s="13" t="s">
        <v>82</v>
      </c>
      <c r="AW208" s="13" t="s">
        <v>33</v>
      </c>
      <c r="AX208" s="13" t="s">
        <v>80</v>
      </c>
      <c r="AY208" s="234" t="s">
        <v>118</v>
      </c>
    </row>
    <row r="209" s="2" customFormat="1" ht="16.5" customHeight="1">
      <c r="A209" s="38"/>
      <c r="B209" s="39"/>
      <c r="C209" s="204" t="s">
        <v>302</v>
      </c>
      <c r="D209" s="204" t="s">
        <v>120</v>
      </c>
      <c r="E209" s="205" t="s">
        <v>303</v>
      </c>
      <c r="F209" s="206" t="s">
        <v>304</v>
      </c>
      <c r="G209" s="207" t="s">
        <v>168</v>
      </c>
      <c r="H209" s="208">
        <v>71.25</v>
      </c>
      <c r="I209" s="209"/>
      <c r="J209" s="210">
        <f>ROUND(I209*H209,2)</f>
        <v>0</v>
      </c>
      <c r="K209" s="206" t="s">
        <v>124</v>
      </c>
      <c r="L209" s="44"/>
      <c r="M209" s="211" t="s">
        <v>19</v>
      </c>
      <c r="N209" s="212" t="s">
        <v>43</v>
      </c>
      <c r="O209" s="84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125</v>
      </c>
      <c r="AT209" s="215" t="s">
        <v>120</v>
      </c>
      <c r="AU209" s="215" t="s">
        <v>82</v>
      </c>
      <c r="AY209" s="17" t="s">
        <v>118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80</v>
      </c>
      <c r="BK209" s="216">
        <f>ROUND(I209*H209,2)</f>
        <v>0</v>
      </c>
      <c r="BL209" s="17" t="s">
        <v>125</v>
      </c>
      <c r="BM209" s="215" t="s">
        <v>305</v>
      </c>
    </row>
    <row r="210" s="2" customFormat="1">
      <c r="A210" s="38"/>
      <c r="B210" s="39"/>
      <c r="C210" s="40"/>
      <c r="D210" s="217" t="s">
        <v>127</v>
      </c>
      <c r="E210" s="40"/>
      <c r="F210" s="218" t="s">
        <v>306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127</v>
      </c>
      <c r="AU210" s="17" t="s">
        <v>82</v>
      </c>
    </row>
    <row r="211" s="2" customFormat="1">
      <c r="A211" s="38"/>
      <c r="B211" s="39"/>
      <c r="C211" s="40"/>
      <c r="D211" s="222" t="s">
        <v>129</v>
      </c>
      <c r="E211" s="40"/>
      <c r="F211" s="223" t="s">
        <v>301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129</v>
      </c>
      <c r="AU211" s="17" t="s">
        <v>82</v>
      </c>
    </row>
    <row r="212" s="13" customFormat="1">
      <c r="A212" s="13"/>
      <c r="B212" s="224"/>
      <c r="C212" s="225"/>
      <c r="D212" s="222" t="s">
        <v>131</v>
      </c>
      <c r="E212" s="226" t="s">
        <v>19</v>
      </c>
      <c r="F212" s="227" t="s">
        <v>307</v>
      </c>
      <c r="G212" s="225"/>
      <c r="H212" s="228">
        <v>71.25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131</v>
      </c>
      <c r="AU212" s="234" t="s">
        <v>82</v>
      </c>
      <c r="AV212" s="13" t="s">
        <v>82</v>
      </c>
      <c r="AW212" s="13" t="s">
        <v>33</v>
      </c>
      <c r="AX212" s="13" t="s">
        <v>80</v>
      </c>
      <c r="AY212" s="234" t="s">
        <v>118</v>
      </c>
    </row>
    <row r="213" s="12" customFormat="1" ht="22.8" customHeight="1">
      <c r="A213" s="12"/>
      <c r="B213" s="188"/>
      <c r="C213" s="189"/>
      <c r="D213" s="190" t="s">
        <v>71</v>
      </c>
      <c r="E213" s="202" t="s">
        <v>82</v>
      </c>
      <c r="F213" s="202" t="s">
        <v>308</v>
      </c>
      <c r="G213" s="189"/>
      <c r="H213" s="189"/>
      <c r="I213" s="192"/>
      <c r="J213" s="203">
        <f>BK213</f>
        <v>0</v>
      </c>
      <c r="K213" s="189"/>
      <c r="L213" s="194"/>
      <c r="M213" s="195"/>
      <c r="N213" s="196"/>
      <c r="O213" s="196"/>
      <c r="P213" s="197">
        <f>SUM(P214:P222)</f>
        <v>0</v>
      </c>
      <c r="Q213" s="196"/>
      <c r="R213" s="197">
        <f>SUM(R214:R222)</f>
        <v>115.7375016</v>
      </c>
      <c r="S213" s="196"/>
      <c r="T213" s="198">
        <f>SUM(T214:T222)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99" t="s">
        <v>80</v>
      </c>
      <c r="AT213" s="200" t="s">
        <v>71</v>
      </c>
      <c r="AU213" s="200" t="s">
        <v>80</v>
      </c>
      <c r="AY213" s="199" t="s">
        <v>118</v>
      </c>
      <c r="BK213" s="201">
        <f>SUM(BK214:BK222)</f>
        <v>0</v>
      </c>
    </row>
    <row r="214" s="2" customFormat="1" ht="33" customHeight="1">
      <c r="A214" s="38"/>
      <c r="B214" s="39"/>
      <c r="C214" s="204" t="s">
        <v>309</v>
      </c>
      <c r="D214" s="204" t="s">
        <v>120</v>
      </c>
      <c r="E214" s="205" t="s">
        <v>310</v>
      </c>
      <c r="F214" s="206" t="s">
        <v>311</v>
      </c>
      <c r="G214" s="207" t="s">
        <v>153</v>
      </c>
      <c r="H214" s="208">
        <v>404</v>
      </c>
      <c r="I214" s="209"/>
      <c r="J214" s="210">
        <f>ROUND(I214*H214,2)</f>
        <v>0</v>
      </c>
      <c r="K214" s="206" t="s">
        <v>124</v>
      </c>
      <c r="L214" s="44"/>
      <c r="M214" s="211" t="s">
        <v>19</v>
      </c>
      <c r="N214" s="212" t="s">
        <v>43</v>
      </c>
      <c r="O214" s="84"/>
      <c r="P214" s="213">
        <f>O214*H214</f>
        <v>0</v>
      </c>
      <c r="Q214" s="213">
        <v>0.27360000000000001</v>
      </c>
      <c r="R214" s="213">
        <f>Q214*H214</f>
        <v>110.53440000000001</v>
      </c>
      <c r="S214" s="213">
        <v>0</v>
      </c>
      <c r="T214" s="21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125</v>
      </c>
      <c r="AT214" s="215" t="s">
        <v>120</v>
      </c>
      <c r="AU214" s="215" t="s">
        <v>82</v>
      </c>
      <c r="AY214" s="17" t="s">
        <v>118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80</v>
      </c>
      <c r="BK214" s="216">
        <f>ROUND(I214*H214,2)</f>
        <v>0</v>
      </c>
      <c r="BL214" s="17" t="s">
        <v>125</v>
      </c>
      <c r="BM214" s="215" t="s">
        <v>312</v>
      </c>
    </row>
    <row r="215" s="2" customFormat="1">
      <c r="A215" s="38"/>
      <c r="B215" s="39"/>
      <c r="C215" s="40"/>
      <c r="D215" s="217" t="s">
        <v>127</v>
      </c>
      <c r="E215" s="40"/>
      <c r="F215" s="218" t="s">
        <v>313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127</v>
      </c>
      <c r="AU215" s="17" t="s">
        <v>82</v>
      </c>
    </row>
    <row r="216" s="2" customFormat="1">
      <c r="A216" s="38"/>
      <c r="B216" s="39"/>
      <c r="C216" s="40"/>
      <c r="D216" s="222" t="s">
        <v>129</v>
      </c>
      <c r="E216" s="40"/>
      <c r="F216" s="223" t="s">
        <v>314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129</v>
      </c>
      <c r="AU216" s="17" t="s">
        <v>82</v>
      </c>
    </row>
    <row r="217" s="13" customFormat="1">
      <c r="A217" s="13"/>
      <c r="B217" s="224"/>
      <c r="C217" s="225"/>
      <c r="D217" s="222" t="s">
        <v>131</v>
      </c>
      <c r="E217" s="226" t="s">
        <v>19</v>
      </c>
      <c r="F217" s="227" t="s">
        <v>315</v>
      </c>
      <c r="G217" s="225"/>
      <c r="H217" s="228">
        <v>404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131</v>
      </c>
      <c r="AU217" s="234" t="s">
        <v>82</v>
      </c>
      <c r="AV217" s="13" t="s">
        <v>82</v>
      </c>
      <c r="AW217" s="13" t="s">
        <v>33</v>
      </c>
      <c r="AX217" s="13" t="s">
        <v>80</v>
      </c>
      <c r="AY217" s="234" t="s">
        <v>118</v>
      </c>
    </row>
    <row r="218" s="2" customFormat="1" ht="21.75" customHeight="1">
      <c r="A218" s="38"/>
      <c r="B218" s="39"/>
      <c r="C218" s="204" t="s">
        <v>316</v>
      </c>
      <c r="D218" s="204" t="s">
        <v>120</v>
      </c>
      <c r="E218" s="205" t="s">
        <v>317</v>
      </c>
      <c r="F218" s="206" t="s">
        <v>318</v>
      </c>
      <c r="G218" s="207" t="s">
        <v>168</v>
      </c>
      <c r="H218" s="208">
        <v>2.04</v>
      </c>
      <c r="I218" s="209"/>
      <c r="J218" s="210">
        <f>ROUND(I218*H218,2)</f>
        <v>0</v>
      </c>
      <c r="K218" s="206" t="s">
        <v>124</v>
      </c>
      <c r="L218" s="44"/>
      <c r="M218" s="211" t="s">
        <v>19</v>
      </c>
      <c r="N218" s="212" t="s">
        <v>43</v>
      </c>
      <c r="O218" s="84"/>
      <c r="P218" s="213">
        <f>O218*H218</f>
        <v>0</v>
      </c>
      <c r="Q218" s="213">
        <v>2.5505399999999998</v>
      </c>
      <c r="R218" s="213">
        <f>Q218*H218</f>
        <v>5.2031016000000001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125</v>
      </c>
      <c r="AT218" s="215" t="s">
        <v>120</v>
      </c>
      <c r="AU218" s="215" t="s">
        <v>82</v>
      </c>
      <c r="AY218" s="17" t="s">
        <v>118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80</v>
      </c>
      <c r="BK218" s="216">
        <f>ROUND(I218*H218,2)</f>
        <v>0</v>
      </c>
      <c r="BL218" s="17" t="s">
        <v>125</v>
      </c>
      <c r="BM218" s="215" t="s">
        <v>319</v>
      </c>
    </row>
    <row r="219" s="2" customFormat="1">
      <c r="A219" s="38"/>
      <c r="B219" s="39"/>
      <c r="C219" s="40"/>
      <c r="D219" s="217" t="s">
        <v>127</v>
      </c>
      <c r="E219" s="40"/>
      <c r="F219" s="218" t="s">
        <v>320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127</v>
      </c>
      <c r="AU219" s="17" t="s">
        <v>82</v>
      </c>
    </row>
    <row r="220" s="2" customFormat="1">
      <c r="A220" s="38"/>
      <c r="B220" s="39"/>
      <c r="C220" s="40"/>
      <c r="D220" s="222" t="s">
        <v>129</v>
      </c>
      <c r="E220" s="40"/>
      <c r="F220" s="223" t="s">
        <v>321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129</v>
      </c>
      <c r="AU220" s="17" t="s">
        <v>82</v>
      </c>
    </row>
    <row r="221" s="2" customFormat="1">
      <c r="A221" s="38"/>
      <c r="B221" s="39"/>
      <c r="C221" s="40"/>
      <c r="D221" s="222" t="s">
        <v>322</v>
      </c>
      <c r="E221" s="40"/>
      <c r="F221" s="223" t="s">
        <v>323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322</v>
      </c>
      <c r="AU221" s="17" t="s">
        <v>82</v>
      </c>
    </row>
    <row r="222" s="13" customFormat="1">
      <c r="A222" s="13"/>
      <c r="B222" s="224"/>
      <c r="C222" s="225"/>
      <c r="D222" s="222" t="s">
        <v>131</v>
      </c>
      <c r="E222" s="226" t="s">
        <v>19</v>
      </c>
      <c r="F222" s="227" t="s">
        <v>324</v>
      </c>
      <c r="G222" s="225"/>
      <c r="H222" s="228">
        <v>2.04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131</v>
      </c>
      <c r="AU222" s="234" t="s">
        <v>82</v>
      </c>
      <c r="AV222" s="13" t="s">
        <v>82</v>
      </c>
      <c r="AW222" s="13" t="s">
        <v>33</v>
      </c>
      <c r="AX222" s="13" t="s">
        <v>80</v>
      </c>
      <c r="AY222" s="234" t="s">
        <v>118</v>
      </c>
    </row>
    <row r="223" s="12" customFormat="1" ht="22.8" customHeight="1">
      <c r="A223" s="12"/>
      <c r="B223" s="188"/>
      <c r="C223" s="189"/>
      <c r="D223" s="190" t="s">
        <v>71</v>
      </c>
      <c r="E223" s="202" t="s">
        <v>125</v>
      </c>
      <c r="F223" s="202" t="s">
        <v>325</v>
      </c>
      <c r="G223" s="189"/>
      <c r="H223" s="189"/>
      <c r="I223" s="192"/>
      <c r="J223" s="203">
        <f>BK223</f>
        <v>0</v>
      </c>
      <c r="K223" s="189"/>
      <c r="L223" s="194"/>
      <c r="M223" s="195"/>
      <c r="N223" s="196"/>
      <c r="O223" s="196"/>
      <c r="P223" s="197">
        <f>SUM(P224:P236)</f>
        <v>0</v>
      </c>
      <c r="Q223" s="196"/>
      <c r="R223" s="197">
        <f>SUM(R224:R236)</f>
        <v>4.8519887999999991</v>
      </c>
      <c r="S223" s="196"/>
      <c r="T223" s="198">
        <f>SUM(T224:T236)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99" t="s">
        <v>80</v>
      </c>
      <c r="AT223" s="200" t="s">
        <v>71</v>
      </c>
      <c r="AU223" s="200" t="s">
        <v>80</v>
      </c>
      <c r="AY223" s="199" t="s">
        <v>118</v>
      </c>
      <c r="BK223" s="201">
        <f>SUM(BK224:BK236)</f>
        <v>0</v>
      </c>
    </row>
    <row r="224" s="2" customFormat="1" ht="16.5" customHeight="1">
      <c r="A224" s="38"/>
      <c r="B224" s="39"/>
      <c r="C224" s="204" t="s">
        <v>326</v>
      </c>
      <c r="D224" s="204" t="s">
        <v>120</v>
      </c>
      <c r="E224" s="205" t="s">
        <v>327</v>
      </c>
      <c r="F224" s="206" t="s">
        <v>328</v>
      </c>
      <c r="G224" s="207" t="s">
        <v>168</v>
      </c>
      <c r="H224" s="208">
        <v>0.71999999999999997</v>
      </c>
      <c r="I224" s="209"/>
      <c r="J224" s="210">
        <f>ROUND(I224*H224,2)</f>
        <v>0</v>
      </c>
      <c r="K224" s="206" t="s">
        <v>124</v>
      </c>
      <c r="L224" s="44"/>
      <c r="M224" s="211" t="s">
        <v>19</v>
      </c>
      <c r="N224" s="212" t="s">
        <v>43</v>
      </c>
      <c r="O224" s="84"/>
      <c r="P224" s="213">
        <f>O224*H224</f>
        <v>0</v>
      </c>
      <c r="Q224" s="213">
        <v>1.8907700000000001</v>
      </c>
      <c r="R224" s="213">
        <f>Q224*H224</f>
        <v>1.3613544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125</v>
      </c>
      <c r="AT224" s="215" t="s">
        <v>120</v>
      </c>
      <c r="AU224" s="215" t="s">
        <v>82</v>
      </c>
      <c r="AY224" s="17" t="s">
        <v>118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80</v>
      </c>
      <c r="BK224" s="216">
        <f>ROUND(I224*H224,2)</f>
        <v>0</v>
      </c>
      <c r="BL224" s="17" t="s">
        <v>125</v>
      </c>
      <c r="BM224" s="215" t="s">
        <v>329</v>
      </c>
    </row>
    <row r="225" s="2" customFormat="1">
      <c r="A225" s="38"/>
      <c r="B225" s="39"/>
      <c r="C225" s="40"/>
      <c r="D225" s="217" t="s">
        <v>127</v>
      </c>
      <c r="E225" s="40"/>
      <c r="F225" s="218" t="s">
        <v>330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127</v>
      </c>
      <c r="AU225" s="17" t="s">
        <v>82</v>
      </c>
    </row>
    <row r="226" s="2" customFormat="1">
      <c r="A226" s="38"/>
      <c r="B226" s="39"/>
      <c r="C226" s="40"/>
      <c r="D226" s="222" t="s">
        <v>129</v>
      </c>
      <c r="E226" s="40"/>
      <c r="F226" s="223" t="s">
        <v>331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129</v>
      </c>
      <c r="AU226" s="17" t="s">
        <v>82</v>
      </c>
    </row>
    <row r="227" s="13" customFormat="1">
      <c r="A227" s="13"/>
      <c r="B227" s="224"/>
      <c r="C227" s="225"/>
      <c r="D227" s="222" t="s">
        <v>131</v>
      </c>
      <c r="E227" s="226" t="s">
        <v>19</v>
      </c>
      <c r="F227" s="227" t="s">
        <v>332</v>
      </c>
      <c r="G227" s="225"/>
      <c r="H227" s="228">
        <v>0.71999999999999997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131</v>
      </c>
      <c r="AU227" s="234" t="s">
        <v>82</v>
      </c>
      <c r="AV227" s="13" t="s">
        <v>82</v>
      </c>
      <c r="AW227" s="13" t="s">
        <v>33</v>
      </c>
      <c r="AX227" s="13" t="s">
        <v>80</v>
      </c>
      <c r="AY227" s="234" t="s">
        <v>118</v>
      </c>
    </row>
    <row r="228" s="2" customFormat="1" ht="24.15" customHeight="1">
      <c r="A228" s="38"/>
      <c r="B228" s="39"/>
      <c r="C228" s="204" t="s">
        <v>333</v>
      </c>
      <c r="D228" s="204" t="s">
        <v>120</v>
      </c>
      <c r="E228" s="205" t="s">
        <v>334</v>
      </c>
      <c r="F228" s="206" t="s">
        <v>335</v>
      </c>
      <c r="G228" s="207" t="s">
        <v>168</v>
      </c>
      <c r="H228" s="208">
        <v>0.71999999999999997</v>
      </c>
      <c r="I228" s="209"/>
      <c r="J228" s="210">
        <f>ROUND(I228*H228,2)</f>
        <v>0</v>
      </c>
      <c r="K228" s="206" t="s">
        <v>124</v>
      </c>
      <c r="L228" s="44"/>
      <c r="M228" s="211" t="s">
        <v>19</v>
      </c>
      <c r="N228" s="212" t="s">
        <v>43</v>
      </c>
      <c r="O228" s="84"/>
      <c r="P228" s="213">
        <f>O228*H228</f>
        <v>0</v>
      </c>
      <c r="Q228" s="213">
        <v>2.3010199999999998</v>
      </c>
      <c r="R228" s="213">
        <f>Q228*H228</f>
        <v>1.6567343999999997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125</v>
      </c>
      <c r="AT228" s="215" t="s">
        <v>120</v>
      </c>
      <c r="AU228" s="215" t="s">
        <v>82</v>
      </c>
      <c r="AY228" s="17" t="s">
        <v>118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80</v>
      </c>
      <c r="BK228" s="216">
        <f>ROUND(I228*H228,2)</f>
        <v>0</v>
      </c>
      <c r="BL228" s="17" t="s">
        <v>125</v>
      </c>
      <c r="BM228" s="215" t="s">
        <v>336</v>
      </c>
    </row>
    <row r="229" s="2" customFormat="1">
      <c r="A229" s="38"/>
      <c r="B229" s="39"/>
      <c r="C229" s="40"/>
      <c r="D229" s="217" t="s">
        <v>127</v>
      </c>
      <c r="E229" s="40"/>
      <c r="F229" s="218" t="s">
        <v>337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127</v>
      </c>
      <c r="AU229" s="17" t="s">
        <v>82</v>
      </c>
    </row>
    <row r="230" s="2" customFormat="1">
      <c r="A230" s="38"/>
      <c r="B230" s="39"/>
      <c r="C230" s="40"/>
      <c r="D230" s="222" t="s">
        <v>129</v>
      </c>
      <c r="E230" s="40"/>
      <c r="F230" s="223" t="s">
        <v>338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129</v>
      </c>
      <c r="AU230" s="17" t="s">
        <v>82</v>
      </c>
    </row>
    <row r="231" s="13" customFormat="1">
      <c r="A231" s="13"/>
      <c r="B231" s="224"/>
      <c r="C231" s="225"/>
      <c r="D231" s="222" t="s">
        <v>131</v>
      </c>
      <c r="E231" s="226" t="s">
        <v>19</v>
      </c>
      <c r="F231" s="227" t="s">
        <v>332</v>
      </c>
      <c r="G231" s="225"/>
      <c r="H231" s="228">
        <v>0.71999999999999997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131</v>
      </c>
      <c r="AU231" s="234" t="s">
        <v>82</v>
      </c>
      <c r="AV231" s="13" t="s">
        <v>82</v>
      </c>
      <c r="AW231" s="13" t="s">
        <v>33</v>
      </c>
      <c r="AX231" s="13" t="s">
        <v>80</v>
      </c>
      <c r="AY231" s="234" t="s">
        <v>118</v>
      </c>
    </row>
    <row r="232" s="2" customFormat="1" ht="21.75" customHeight="1">
      <c r="A232" s="38"/>
      <c r="B232" s="39"/>
      <c r="C232" s="204" t="s">
        <v>339</v>
      </c>
      <c r="D232" s="204" t="s">
        <v>120</v>
      </c>
      <c r="E232" s="205" t="s">
        <v>340</v>
      </c>
      <c r="F232" s="206" t="s">
        <v>341</v>
      </c>
      <c r="G232" s="207" t="s">
        <v>142</v>
      </c>
      <c r="H232" s="208">
        <v>6</v>
      </c>
      <c r="I232" s="209"/>
      <c r="J232" s="210">
        <f>ROUND(I232*H232,2)</f>
        <v>0</v>
      </c>
      <c r="K232" s="206" t="s">
        <v>124</v>
      </c>
      <c r="L232" s="44"/>
      <c r="M232" s="211" t="s">
        <v>19</v>
      </c>
      <c r="N232" s="212" t="s">
        <v>43</v>
      </c>
      <c r="O232" s="84"/>
      <c r="P232" s="213">
        <f>O232*H232</f>
        <v>0</v>
      </c>
      <c r="Q232" s="213">
        <v>0.00165</v>
      </c>
      <c r="R232" s="213">
        <f>Q232*H232</f>
        <v>0.0098999999999999991</v>
      </c>
      <c r="S232" s="213">
        <v>0</v>
      </c>
      <c r="T232" s="21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125</v>
      </c>
      <c r="AT232" s="215" t="s">
        <v>120</v>
      </c>
      <c r="AU232" s="215" t="s">
        <v>82</v>
      </c>
      <c r="AY232" s="17" t="s">
        <v>118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80</v>
      </c>
      <c r="BK232" s="216">
        <f>ROUND(I232*H232,2)</f>
        <v>0</v>
      </c>
      <c r="BL232" s="17" t="s">
        <v>125</v>
      </c>
      <c r="BM232" s="215" t="s">
        <v>342</v>
      </c>
    </row>
    <row r="233" s="2" customFormat="1">
      <c r="A233" s="38"/>
      <c r="B233" s="39"/>
      <c r="C233" s="40"/>
      <c r="D233" s="217" t="s">
        <v>127</v>
      </c>
      <c r="E233" s="40"/>
      <c r="F233" s="218" t="s">
        <v>343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127</v>
      </c>
      <c r="AU233" s="17" t="s">
        <v>82</v>
      </c>
    </row>
    <row r="234" s="13" customFormat="1">
      <c r="A234" s="13"/>
      <c r="B234" s="224"/>
      <c r="C234" s="225"/>
      <c r="D234" s="222" t="s">
        <v>131</v>
      </c>
      <c r="E234" s="226" t="s">
        <v>19</v>
      </c>
      <c r="F234" s="227" t="s">
        <v>344</v>
      </c>
      <c r="G234" s="225"/>
      <c r="H234" s="228">
        <v>6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131</v>
      </c>
      <c r="AU234" s="234" t="s">
        <v>82</v>
      </c>
      <c r="AV234" s="13" t="s">
        <v>82</v>
      </c>
      <c r="AW234" s="13" t="s">
        <v>33</v>
      </c>
      <c r="AX234" s="13" t="s">
        <v>80</v>
      </c>
      <c r="AY234" s="234" t="s">
        <v>118</v>
      </c>
    </row>
    <row r="235" s="2" customFormat="1" ht="24.15" customHeight="1">
      <c r="A235" s="38"/>
      <c r="B235" s="39"/>
      <c r="C235" s="246" t="s">
        <v>345</v>
      </c>
      <c r="D235" s="246" t="s">
        <v>251</v>
      </c>
      <c r="E235" s="247" t="s">
        <v>346</v>
      </c>
      <c r="F235" s="248" t="s">
        <v>347</v>
      </c>
      <c r="G235" s="249" t="s">
        <v>142</v>
      </c>
      <c r="H235" s="250">
        <v>6</v>
      </c>
      <c r="I235" s="251"/>
      <c r="J235" s="252">
        <f>ROUND(I235*H235,2)</f>
        <v>0</v>
      </c>
      <c r="K235" s="248" t="s">
        <v>124</v>
      </c>
      <c r="L235" s="253"/>
      <c r="M235" s="254" t="s">
        <v>19</v>
      </c>
      <c r="N235" s="255" t="s">
        <v>43</v>
      </c>
      <c r="O235" s="84"/>
      <c r="P235" s="213">
        <f>O235*H235</f>
        <v>0</v>
      </c>
      <c r="Q235" s="213">
        <v>0.30399999999999999</v>
      </c>
      <c r="R235" s="213">
        <f>Q235*H235</f>
        <v>1.8239999999999998</v>
      </c>
      <c r="S235" s="213">
        <v>0</v>
      </c>
      <c r="T235" s="21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5" t="s">
        <v>176</v>
      </c>
      <c r="AT235" s="215" t="s">
        <v>251</v>
      </c>
      <c r="AU235" s="215" t="s">
        <v>82</v>
      </c>
      <c r="AY235" s="17" t="s">
        <v>118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7" t="s">
        <v>80</v>
      </c>
      <c r="BK235" s="216">
        <f>ROUND(I235*H235,2)</f>
        <v>0</v>
      </c>
      <c r="BL235" s="17" t="s">
        <v>125</v>
      </c>
      <c r="BM235" s="215" t="s">
        <v>348</v>
      </c>
    </row>
    <row r="236" s="13" customFormat="1">
      <c r="A236" s="13"/>
      <c r="B236" s="224"/>
      <c r="C236" s="225"/>
      <c r="D236" s="222" t="s">
        <v>131</v>
      </c>
      <c r="E236" s="226" t="s">
        <v>19</v>
      </c>
      <c r="F236" s="227" t="s">
        <v>344</v>
      </c>
      <c r="G236" s="225"/>
      <c r="H236" s="228">
        <v>6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131</v>
      </c>
      <c r="AU236" s="234" t="s">
        <v>82</v>
      </c>
      <c r="AV236" s="13" t="s">
        <v>82</v>
      </c>
      <c r="AW236" s="13" t="s">
        <v>33</v>
      </c>
      <c r="AX236" s="13" t="s">
        <v>80</v>
      </c>
      <c r="AY236" s="234" t="s">
        <v>118</v>
      </c>
    </row>
    <row r="237" s="12" customFormat="1" ht="22.8" customHeight="1">
      <c r="A237" s="12"/>
      <c r="B237" s="188"/>
      <c r="C237" s="189"/>
      <c r="D237" s="190" t="s">
        <v>71</v>
      </c>
      <c r="E237" s="202" t="s">
        <v>150</v>
      </c>
      <c r="F237" s="202" t="s">
        <v>349</v>
      </c>
      <c r="G237" s="189"/>
      <c r="H237" s="189"/>
      <c r="I237" s="192"/>
      <c r="J237" s="203">
        <f>BK237</f>
        <v>0</v>
      </c>
      <c r="K237" s="189"/>
      <c r="L237" s="194"/>
      <c r="M237" s="195"/>
      <c r="N237" s="196"/>
      <c r="O237" s="196"/>
      <c r="P237" s="197">
        <f>SUM(P238:P273)</f>
        <v>0</v>
      </c>
      <c r="Q237" s="196"/>
      <c r="R237" s="197">
        <f>SUM(R238:R273)</f>
        <v>137.49664000000001</v>
      </c>
      <c r="S237" s="196"/>
      <c r="T237" s="198">
        <f>SUM(T238:T273)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99" t="s">
        <v>80</v>
      </c>
      <c r="AT237" s="200" t="s">
        <v>71</v>
      </c>
      <c r="AU237" s="200" t="s">
        <v>80</v>
      </c>
      <c r="AY237" s="199" t="s">
        <v>118</v>
      </c>
      <c r="BK237" s="201">
        <f>SUM(BK238:BK273)</f>
        <v>0</v>
      </c>
    </row>
    <row r="238" s="2" customFormat="1" ht="24.15" customHeight="1">
      <c r="A238" s="38"/>
      <c r="B238" s="39"/>
      <c r="C238" s="204" t="s">
        <v>350</v>
      </c>
      <c r="D238" s="204" t="s">
        <v>120</v>
      </c>
      <c r="E238" s="205" t="s">
        <v>351</v>
      </c>
      <c r="F238" s="206" t="s">
        <v>352</v>
      </c>
      <c r="G238" s="207" t="s">
        <v>123</v>
      </c>
      <c r="H238" s="208">
        <v>2374</v>
      </c>
      <c r="I238" s="209"/>
      <c r="J238" s="210">
        <f>ROUND(I238*H238,2)</f>
        <v>0</v>
      </c>
      <c r="K238" s="206" t="s">
        <v>124</v>
      </c>
      <c r="L238" s="44"/>
      <c r="M238" s="211" t="s">
        <v>19</v>
      </c>
      <c r="N238" s="212" t="s">
        <v>43</v>
      </c>
      <c r="O238" s="84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5" t="s">
        <v>125</v>
      </c>
      <c r="AT238" s="215" t="s">
        <v>120</v>
      </c>
      <c r="AU238" s="215" t="s">
        <v>82</v>
      </c>
      <c r="AY238" s="17" t="s">
        <v>118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80</v>
      </c>
      <c r="BK238" s="216">
        <f>ROUND(I238*H238,2)</f>
        <v>0</v>
      </c>
      <c r="BL238" s="17" t="s">
        <v>125</v>
      </c>
      <c r="BM238" s="215" t="s">
        <v>353</v>
      </c>
    </row>
    <row r="239" s="2" customFormat="1">
      <c r="A239" s="38"/>
      <c r="B239" s="39"/>
      <c r="C239" s="40"/>
      <c r="D239" s="217" t="s">
        <v>127</v>
      </c>
      <c r="E239" s="40"/>
      <c r="F239" s="218" t="s">
        <v>354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127</v>
      </c>
      <c r="AU239" s="17" t="s">
        <v>82</v>
      </c>
    </row>
    <row r="240" s="13" customFormat="1">
      <c r="A240" s="13"/>
      <c r="B240" s="224"/>
      <c r="C240" s="225"/>
      <c r="D240" s="222" t="s">
        <v>131</v>
      </c>
      <c r="E240" s="226" t="s">
        <v>19</v>
      </c>
      <c r="F240" s="227" t="s">
        <v>355</v>
      </c>
      <c r="G240" s="225"/>
      <c r="H240" s="228">
        <v>2290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131</v>
      </c>
      <c r="AU240" s="234" t="s">
        <v>82</v>
      </c>
      <c r="AV240" s="13" t="s">
        <v>82</v>
      </c>
      <c r="AW240" s="13" t="s">
        <v>33</v>
      </c>
      <c r="AX240" s="13" t="s">
        <v>72</v>
      </c>
      <c r="AY240" s="234" t="s">
        <v>118</v>
      </c>
    </row>
    <row r="241" s="13" customFormat="1">
      <c r="A241" s="13"/>
      <c r="B241" s="224"/>
      <c r="C241" s="225"/>
      <c r="D241" s="222" t="s">
        <v>131</v>
      </c>
      <c r="E241" s="226" t="s">
        <v>19</v>
      </c>
      <c r="F241" s="227" t="s">
        <v>356</v>
      </c>
      <c r="G241" s="225"/>
      <c r="H241" s="228">
        <v>84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131</v>
      </c>
      <c r="AU241" s="234" t="s">
        <v>82</v>
      </c>
      <c r="AV241" s="13" t="s">
        <v>82</v>
      </c>
      <c r="AW241" s="13" t="s">
        <v>33</v>
      </c>
      <c r="AX241" s="13" t="s">
        <v>72</v>
      </c>
      <c r="AY241" s="234" t="s">
        <v>118</v>
      </c>
    </row>
    <row r="242" s="14" customFormat="1">
      <c r="A242" s="14"/>
      <c r="B242" s="235"/>
      <c r="C242" s="236"/>
      <c r="D242" s="222" t="s">
        <v>131</v>
      </c>
      <c r="E242" s="237" t="s">
        <v>19</v>
      </c>
      <c r="F242" s="238" t="s">
        <v>175</v>
      </c>
      <c r="G242" s="236"/>
      <c r="H242" s="239">
        <v>2374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131</v>
      </c>
      <c r="AU242" s="245" t="s">
        <v>82</v>
      </c>
      <c r="AV242" s="14" t="s">
        <v>125</v>
      </c>
      <c r="AW242" s="14" t="s">
        <v>33</v>
      </c>
      <c r="AX242" s="14" t="s">
        <v>80</v>
      </c>
      <c r="AY242" s="245" t="s">
        <v>118</v>
      </c>
    </row>
    <row r="243" s="2" customFormat="1" ht="24.15" customHeight="1">
      <c r="A243" s="38"/>
      <c r="B243" s="39"/>
      <c r="C243" s="204" t="s">
        <v>357</v>
      </c>
      <c r="D243" s="204" t="s">
        <v>120</v>
      </c>
      <c r="E243" s="205" t="s">
        <v>358</v>
      </c>
      <c r="F243" s="206" t="s">
        <v>359</v>
      </c>
      <c r="G243" s="207" t="s">
        <v>123</v>
      </c>
      <c r="H243" s="208">
        <v>1466</v>
      </c>
      <c r="I243" s="209"/>
      <c r="J243" s="210">
        <f>ROUND(I243*H243,2)</f>
        <v>0</v>
      </c>
      <c r="K243" s="206" t="s">
        <v>124</v>
      </c>
      <c r="L243" s="44"/>
      <c r="M243" s="211" t="s">
        <v>19</v>
      </c>
      <c r="N243" s="212" t="s">
        <v>43</v>
      </c>
      <c r="O243" s="84"/>
      <c r="P243" s="213">
        <f>O243*H243</f>
        <v>0</v>
      </c>
      <c r="Q243" s="213">
        <v>0</v>
      </c>
      <c r="R243" s="213">
        <f>Q243*H243</f>
        <v>0</v>
      </c>
      <c r="S243" s="213">
        <v>0</v>
      </c>
      <c r="T243" s="21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5" t="s">
        <v>125</v>
      </c>
      <c r="AT243" s="215" t="s">
        <v>120</v>
      </c>
      <c r="AU243" s="215" t="s">
        <v>82</v>
      </c>
      <c r="AY243" s="17" t="s">
        <v>118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7" t="s">
        <v>80</v>
      </c>
      <c r="BK243" s="216">
        <f>ROUND(I243*H243,2)</f>
        <v>0</v>
      </c>
      <c r="BL243" s="17" t="s">
        <v>125</v>
      </c>
      <c r="BM243" s="215" t="s">
        <v>360</v>
      </c>
    </row>
    <row r="244" s="2" customFormat="1">
      <c r="A244" s="38"/>
      <c r="B244" s="39"/>
      <c r="C244" s="40"/>
      <c r="D244" s="217" t="s">
        <v>127</v>
      </c>
      <c r="E244" s="40"/>
      <c r="F244" s="218" t="s">
        <v>361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127</v>
      </c>
      <c r="AU244" s="17" t="s">
        <v>82</v>
      </c>
    </row>
    <row r="245" s="13" customFormat="1">
      <c r="A245" s="13"/>
      <c r="B245" s="224"/>
      <c r="C245" s="225"/>
      <c r="D245" s="222" t="s">
        <v>131</v>
      </c>
      <c r="E245" s="226" t="s">
        <v>19</v>
      </c>
      <c r="F245" s="227" t="s">
        <v>362</v>
      </c>
      <c r="G245" s="225"/>
      <c r="H245" s="228">
        <v>1466</v>
      </c>
      <c r="I245" s="229"/>
      <c r="J245" s="225"/>
      <c r="K245" s="225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131</v>
      </c>
      <c r="AU245" s="234" t="s">
        <v>82</v>
      </c>
      <c r="AV245" s="13" t="s">
        <v>82</v>
      </c>
      <c r="AW245" s="13" t="s">
        <v>33</v>
      </c>
      <c r="AX245" s="13" t="s">
        <v>80</v>
      </c>
      <c r="AY245" s="234" t="s">
        <v>118</v>
      </c>
    </row>
    <row r="246" s="2" customFormat="1" ht="24.15" customHeight="1">
      <c r="A246" s="38"/>
      <c r="B246" s="39"/>
      <c r="C246" s="204" t="s">
        <v>363</v>
      </c>
      <c r="D246" s="204" t="s">
        <v>120</v>
      </c>
      <c r="E246" s="205" t="s">
        <v>364</v>
      </c>
      <c r="F246" s="206" t="s">
        <v>365</v>
      </c>
      <c r="G246" s="207" t="s">
        <v>123</v>
      </c>
      <c r="H246" s="208">
        <v>1080</v>
      </c>
      <c r="I246" s="209"/>
      <c r="J246" s="210">
        <f>ROUND(I246*H246,2)</f>
        <v>0</v>
      </c>
      <c r="K246" s="206" t="s">
        <v>124</v>
      </c>
      <c r="L246" s="44"/>
      <c r="M246" s="211" t="s">
        <v>19</v>
      </c>
      <c r="N246" s="212" t="s">
        <v>43</v>
      </c>
      <c r="O246" s="84"/>
      <c r="P246" s="213">
        <f>O246*H246</f>
        <v>0</v>
      </c>
      <c r="Q246" s="213">
        <v>0</v>
      </c>
      <c r="R246" s="213">
        <f>Q246*H246</f>
        <v>0</v>
      </c>
      <c r="S246" s="213">
        <v>0</v>
      </c>
      <c r="T246" s="21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5" t="s">
        <v>125</v>
      </c>
      <c r="AT246" s="215" t="s">
        <v>120</v>
      </c>
      <c r="AU246" s="215" t="s">
        <v>82</v>
      </c>
      <c r="AY246" s="17" t="s">
        <v>118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7" t="s">
        <v>80</v>
      </c>
      <c r="BK246" s="216">
        <f>ROUND(I246*H246,2)</f>
        <v>0</v>
      </c>
      <c r="BL246" s="17" t="s">
        <v>125</v>
      </c>
      <c r="BM246" s="215" t="s">
        <v>366</v>
      </c>
    </row>
    <row r="247" s="2" customFormat="1">
      <c r="A247" s="38"/>
      <c r="B247" s="39"/>
      <c r="C247" s="40"/>
      <c r="D247" s="217" t="s">
        <v>127</v>
      </c>
      <c r="E247" s="40"/>
      <c r="F247" s="218" t="s">
        <v>367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127</v>
      </c>
      <c r="AU247" s="17" t="s">
        <v>82</v>
      </c>
    </row>
    <row r="248" s="2" customFormat="1">
      <c r="A248" s="38"/>
      <c r="B248" s="39"/>
      <c r="C248" s="40"/>
      <c r="D248" s="222" t="s">
        <v>129</v>
      </c>
      <c r="E248" s="40"/>
      <c r="F248" s="223" t="s">
        <v>368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129</v>
      </c>
      <c r="AU248" s="17" t="s">
        <v>82</v>
      </c>
    </row>
    <row r="249" s="13" customFormat="1">
      <c r="A249" s="13"/>
      <c r="B249" s="224"/>
      <c r="C249" s="225"/>
      <c r="D249" s="222" t="s">
        <v>131</v>
      </c>
      <c r="E249" s="226" t="s">
        <v>19</v>
      </c>
      <c r="F249" s="227" t="s">
        <v>369</v>
      </c>
      <c r="G249" s="225"/>
      <c r="H249" s="228">
        <v>1080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131</v>
      </c>
      <c r="AU249" s="234" t="s">
        <v>82</v>
      </c>
      <c r="AV249" s="13" t="s">
        <v>82</v>
      </c>
      <c r="AW249" s="13" t="s">
        <v>33</v>
      </c>
      <c r="AX249" s="13" t="s">
        <v>80</v>
      </c>
      <c r="AY249" s="234" t="s">
        <v>118</v>
      </c>
    </row>
    <row r="250" s="2" customFormat="1" ht="16.5" customHeight="1">
      <c r="A250" s="38"/>
      <c r="B250" s="39"/>
      <c r="C250" s="204" t="s">
        <v>370</v>
      </c>
      <c r="D250" s="204" t="s">
        <v>120</v>
      </c>
      <c r="E250" s="205" t="s">
        <v>371</v>
      </c>
      <c r="F250" s="206" t="s">
        <v>372</v>
      </c>
      <c r="G250" s="207" t="s">
        <v>168</v>
      </c>
      <c r="H250" s="208">
        <v>12</v>
      </c>
      <c r="I250" s="209"/>
      <c r="J250" s="210">
        <f>ROUND(I250*H250,2)</f>
        <v>0</v>
      </c>
      <c r="K250" s="206" t="s">
        <v>124</v>
      </c>
      <c r="L250" s="44"/>
      <c r="M250" s="211" t="s">
        <v>19</v>
      </c>
      <c r="N250" s="212" t="s">
        <v>43</v>
      </c>
      <c r="O250" s="84"/>
      <c r="P250" s="213">
        <f>O250*H250</f>
        <v>0</v>
      </c>
      <c r="Q250" s="213">
        <v>0</v>
      </c>
      <c r="R250" s="213">
        <f>Q250*H250</f>
        <v>0</v>
      </c>
      <c r="S250" s="213">
        <v>0</v>
      </c>
      <c r="T250" s="21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5" t="s">
        <v>125</v>
      </c>
      <c r="AT250" s="215" t="s">
        <v>120</v>
      </c>
      <c r="AU250" s="215" t="s">
        <v>82</v>
      </c>
      <c r="AY250" s="17" t="s">
        <v>118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7" t="s">
        <v>80</v>
      </c>
      <c r="BK250" s="216">
        <f>ROUND(I250*H250,2)</f>
        <v>0</v>
      </c>
      <c r="BL250" s="17" t="s">
        <v>125</v>
      </c>
      <c r="BM250" s="215" t="s">
        <v>373</v>
      </c>
    </row>
    <row r="251" s="2" customFormat="1">
      <c r="A251" s="38"/>
      <c r="B251" s="39"/>
      <c r="C251" s="40"/>
      <c r="D251" s="217" t="s">
        <v>127</v>
      </c>
      <c r="E251" s="40"/>
      <c r="F251" s="218" t="s">
        <v>374</v>
      </c>
      <c r="G251" s="40"/>
      <c r="H251" s="40"/>
      <c r="I251" s="219"/>
      <c r="J251" s="40"/>
      <c r="K251" s="40"/>
      <c r="L251" s="44"/>
      <c r="M251" s="220"/>
      <c r="N251" s="22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127</v>
      </c>
      <c r="AU251" s="17" t="s">
        <v>82</v>
      </c>
    </row>
    <row r="252" s="2" customFormat="1">
      <c r="A252" s="38"/>
      <c r="B252" s="39"/>
      <c r="C252" s="40"/>
      <c r="D252" s="222" t="s">
        <v>129</v>
      </c>
      <c r="E252" s="40"/>
      <c r="F252" s="223" t="s">
        <v>375</v>
      </c>
      <c r="G252" s="40"/>
      <c r="H252" s="40"/>
      <c r="I252" s="219"/>
      <c r="J252" s="40"/>
      <c r="K252" s="40"/>
      <c r="L252" s="44"/>
      <c r="M252" s="220"/>
      <c r="N252" s="22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129</v>
      </c>
      <c r="AU252" s="17" t="s">
        <v>82</v>
      </c>
    </row>
    <row r="253" s="13" customFormat="1">
      <c r="A253" s="13"/>
      <c r="B253" s="224"/>
      <c r="C253" s="225"/>
      <c r="D253" s="222" t="s">
        <v>131</v>
      </c>
      <c r="E253" s="226" t="s">
        <v>19</v>
      </c>
      <c r="F253" s="227" t="s">
        <v>376</v>
      </c>
      <c r="G253" s="225"/>
      <c r="H253" s="228">
        <v>12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131</v>
      </c>
      <c r="AU253" s="234" t="s">
        <v>82</v>
      </c>
      <c r="AV253" s="13" t="s">
        <v>82</v>
      </c>
      <c r="AW253" s="13" t="s">
        <v>33</v>
      </c>
      <c r="AX253" s="13" t="s">
        <v>80</v>
      </c>
      <c r="AY253" s="234" t="s">
        <v>118</v>
      </c>
    </row>
    <row r="254" s="2" customFormat="1" ht="24.15" customHeight="1">
      <c r="A254" s="38"/>
      <c r="B254" s="39"/>
      <c r="C254" s="204" t="s">
        <v>377</v>
      </c>
      <c r="D254" s="204" t="s">
        <v>120</v>
      </c>
      <c r="E254" s="205" t="s">
        <v>378</v>
      </c>
      <c r="F254" s="206" t="s">
        <v>379</v>
      </c>
      <c r="G254" s="207" t="s">
        <v>123</v>
      </c>
      <c r="H254" s="208">
        <v>64</v>
      </c>
      <c r="I254" s="209"/>
      <c r="J254" s="210">
        <f>ROUND(I254*H254,2)</f>
        <v>0</v>
      </c>
      <c r="K254" s="206" t="s">
        <v>282</v>
      </c>
      <c r="L254" s="44"/>
      <c r="M254" s="211" t="s">
        <v>19</v>
      </c>
      <c r="N254" s="212" t="s">
        <v>43</v>
      </c>
      <c r="O254" s="84"/>
      <c r="P254" s="213">
        <f>O254*H254</f>
        <v>0</v>
      </c>
      <c r="Q254" s="213">
        <v>0.61404000000000003</v>
      </c>
      <c r="R254" s="213">
        <f>Q254*H254</f>
        <v>39.298560000000002</v>
      </c>
      <c r="S254" s="213">
        <v>0</v>
      </c>
      <c r="T254" s="21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5" t="s">
        <v>125</v>
      </c>
      <c r="AT254" s="215" t="s">
        <v>120</v>
      </c>
      <c r="AU254" s="215" t="s">
        <v>82</v>
      </c>
      <c r="AY254" s="17" t="s">
        <v>118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7" t="s">
        <v>80</v>
      </c>
      <c r="BK254" s="216">
        <f>ROUND(I254*H254,2)</f>
        <v>0</v>
      </c>
      <c r="BL254" s="17" t="s">
        <v>125</v>
      </c>
      <c r="BM254" s="215" t="s">
        <v>380</v>
      </c>
    </row>
    <row r="255" s="2" customFormat="1">
      <c r="A255" s="38"/>
      <c r="B255" s="39"/>
      <c r="C255" s="40"/>
      <c r="D255" s="217" t="s">
        <v>127</v>
      </c>
      <c r="E255" s="40"/>
      <c r="F255" s="218" t="s">
        <v>381</v>
      </c>
      <c r="G255" s="40"/>
      <c r="H255" s="40"/>
      <c r="I255" s="219"/>
      <c r="J255" s="40"/>
      <c r="K255" s="40"/>
      <c r="L255" s="44"/>
      <c r="M255" s="220"/>
      <c r="N255" s="22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127</v>
      </c>
      <c r="AU255" s="17" t="s">
        <v>82</v>
      </c>
    </row>
    <row r="256" s="2" customFormat="1">
      <c r="A256" s="38"/>
      <c r="B256" s="39"/>
      <c r="C256" s="40"/>
      <c r="D256" s="222" t="s">
        <v>129</v>
      </c>
      <c r="E256" s="40"/>
      <c r="F256" s="223" t="s">
        <v>382</v>
      </c>
      <c r="G256" s="40"/>
      <c r="H256" s="40"/>
      <c r="I256" s="219"/>
      <c r="J256" s="40"/>
      <c r="K256" s="40"/>
      <c r="L256" s="44"/>
      <c r="M256" s="220"/>
      <c r="N256" s="221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129</v>
      </c>
      <c r="AU256" s="17" t="s">
        <v>82</v>
      </c>
    </row>
    <row r="257" s="13" customFormat="1">
      <c r="A257" s="13"/>
      <c r="B257" s="224"/>
      <c r="C257" s="225"/>
      <c r="D257" s="222" t="s">
        <v>131</v>
      </c>
      <c r="E257" s="226" t="s">
        <v>19</v>
      </c>
      <c r="F257" s="227" t="s">
        <v>383</v>
      </c>
      <c r="G257" s="225"/>
      <c r="H257" s="228">
        <v>64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131</v>
      </c>
      <c r="AU257" s="234" t="s">
        <v>82</v>
      </c>
      <c r="AV257" s="13" t="s">
        <v>82</v>
      </c>
      <c r="AW257" s="13" t="s">
        <v>33</v>
      </c>
      <c r="AX257" s="13" t="s">
        <v>80</v>
      </c>
      <c r="AY257" s="234" t="s">
        <v>118</v>
      </c>
    </row>
    <row r="258" s="2" customFormat="1" ht="24.15" customHeight="1">
      <c r="A258" s="38"/>
      <c r="B258" s="39"/>
      <c r="C258" s="204" t="s">
        <v>384</v>
      </c>
      <c r="D258" s="204" t="s">
        <v>120</v>
      </c>
      <c r="E258" s="205" t="s">
        <v>385</v>
      </c>
      <c r="F258" s="206" t="s">
        <v>386</v>
      </c>
      <c r="G258" s="207" t="s">
        <v>123</v>
      </c>
      <c r="H258" s="208">
        <v>64</v>
      </c>
      <c r="I258" s="209"/>
      <c r="J258" s="210">
        <f>ROUND(I258*H258,2)</f>
        <v>0</v>
      </c>
      <c r="K258" s="206" t="s">
        <v>124</v>
      </c>
      <c r="L258" s="44"/>
      <c r="M258" s="211" t="s">
        <v>19</v>
      </c>
      <c r="N258" s="212" t="s">
        <v>43</v>
      </c>
      <c r="O258" s="84"/>
      <c r="P258" s="213">
        <f>O258*H258</f>
        <v>0</v>
      </c>
      <c r="Q258" s="213">
        <v>0.053719999999999997</v>
      </c>
      <c r="R258" s="213">
        <f>Q258*H258</f>
        <v>3.4380799999999998</v>
      </c>
      <c r="S258" s="213">
        <v>0</v>
      </c>
      <c r="T258" s="21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5" t="s">
        <v>125</v>
      </c>
      <c r="AT258" s="215" t="s">
        <v>120</v>
      </c>
      <c r="AU258" s="215" t="s">
        <v>82</v>
      </c>
      <c r="AY258" s="17" t="s">
        <v>118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7" t="s">
        <v>80</v>
      </c>
      <c r="BK258" s="216">
        <f>ROUND(I258*H258,2)</f>
        <v>0</v>
      </c>
      <c r="BL258" s="17" t="s">
        <v>125</v>
      </c>
      <c r="BM258" s="215" t="s">
        <v>387</v>
      </c>
    </row>
    <row r="259" s="2" customFormat="1">
      <c r="A259" s="38"/>
      <c r="B259" s="39"/>
      <c r="C259" s="40"/>
      <c r="D259" s="217" t="s">
        <v>127</v>
      </c>
      <c r="E259" s="40"/>
      <c r="F259" s="218" t="s">
        <v>388</v>
      </c>
      <c r="G259" s="40"/>
      <c r="H259" s="40"/>
      <c r="I259" s="219"/>
      <c r="J259" s="40"/>
      <c r="K259" s="40"/>
      <c r="L259" s="44"/>
      <c r="M259" s="220"/>
      <c r="N259" s="221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127</v>
      </c>
      <c r="AU259" s="17" t="s">
        <v>82</v>
      </c>
    </row>
    <row r="260" s="2" customFormat="1">
      <c r="A260" s="38"/>
      <c r="B260" s="39"/>
      <c r="C260" s="40"/>
      <c r="D260" s="222" t="s">
        <v>129</v>
      </c>
      <c r="E260" s="40"/>
      <c r="F260" s="223" t="s">
        <v>389</v>
      </c>
      <c r="G260" s="40"/>
      <c r="H260" s="40"/>
      <c r="I260" s="219"/>
      <c r="J260" s="40"/>
      <c r="K260" s="40"/>
      <c r="L260" s="44"/>
      <c r="M260" s="220"/>
      <c r="N260" s="221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129</v>
      </c>
      <c r="AU260" s="17" t="s">
        <v>82</v>
      </c>
    </row>
    <row r="261" s="13" customFormat="1">
      <c r="A261" s="13"/>
      <c r="B261" s="224"/>
      <c r="C261" s="225"/>
      <c r="D261" s="222" t="s">
        <v>131</v>
      </c>
      <c r="E261" s="226" t="s">
        <v>19</v>
      </c>
      <c r="F261" s="227" t="s">
        <v>383</v>
      </c>
      <c r="G261" s="225"/>
      <c r="H261" s="228">
        <v>64</v>
      </c>
      <c r="I261" s="229"/>
      <c r="J261" s="225"/>
      <c r="K261" s="225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131</v>
      </c>
      <c r="AU261" s="234" t="s">
        <v>82</v>
      </c>
      <c r="AV261" s="13" t="s">
        <v>82</v>
      </c>
      <c r="AW261" s="13" t="s">
        <v>33</v>
      </c>
      <c r="AX261" s="13" t="s">
        <v>80</v>
      </c>
      <c r="AY261" s="234" t="s">
        <v>118</v>
      </c>
    </row>
    <row r="262" s="2" customFormat="1" ht="21.75" customHeight="1">
      <c r="A262" s="38"/>
      <c r="B262" s="39"/>
      <c r="C262" s="204" t="s">
        <v>390</v>
      </c>
      <c r="D262" s="204" t="s">
        <v>120</v>
      </c>
      <c r="E262" s="205" t="s">
        <v>391</v>
      </c>
      <c r="F262" s="206" t="s">
        <v>392</v>
      </c>
      <c r="G262" s="207" t="s">
        <v>123</v>
      </c>
      <c r="H262" s="208">
        <v>412</v>
      </c>
      <c r="I262" s="209"/>
      <c r="J262" s="210">
        <f>ROUND(I262*H262,2)</f>
        <v>0</v>
      </c>
      <c r="K262" s="206" t="s">
        <v>124</v>
      </c>
      <c r="L262" s="44"/>
      <c r="M262" s="211" t="s">
        <v>19</v>
      </c>
      <c r="N262" s="212" t="s">
        <v>43</v>
      </c>
      <c r="O262" s="84"/>
      <c r="P262" s="213">
        <f>O262*H262</f>
        <v>0</v>
      </c>
      <c r="Q262" s="213">
        <v>0.23000000000000001</v>
      </c>
      <c r="R262" s="213">
        <f>Q262*H262</f>
        <v>94.760000000000005</v>
      </c>
      <c r="S262" s="213">
        <v>0</v>
      </c>
      <c r="T262" s="21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5" t="s">
        <v>125</v>
      </c>
      <c r="AT262" s="215" t="s">
        <v>120</v>
      </c>
      <c r="AU262" s="215" t="s">
        <v>82</v>
      </c>
      <c r="AY262" s="17" t="s">
        <v>118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7" t="s">
        <v>80</v>
      </c>
      <c r="BK262" s="216">
        <f>ROUND(I262*H262,2)</f>
        <v>0</v>
      </c>
      <c r="BL262" s="17" t="s">
        <v>125</v>
      </c>
      <c r="BM262" s="215" t="s">
        <v>393</v>
      </c>
    </row>
    <row r="263" s="2" customFormat="1">
      <c r="A263" s="38"/>
      <c r="B263" s="39"/>
      <c r="C263" s="40"/>
      <c r="D263" s="217" t="s">
        <v>127</v>
      </c>
      <c r="E263" s="40"/>
      <c r="F263" s="218" t="s">
        <v>394</v>
      </c>
      <c r="G263" s="40"/>
      <c r="H263" s="40"/>
      <c r="I263" s="219"/>
      <c r="J263" s="40"/>
      <c r="K263" s="40"/>
      <c r="L263" s="44"/>
      <c r="M263" s="220"/>
      <c r="N263" s="221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127</v>
      </c>
      <c r="AU263" s="17" t="s">
        <v>82</v>
      </c>
    </row>
    <row r="264" s="2" customFormat="1">
      <c r="A264" s="38"/>
      <c r="B264" s="39"/>
      <c r="C264" s="40"/>
      <c r="D264" s="222" t="s">
        <v>129</v>
      </c>
      <c r="E264" s="40"/>
      <c r="F264" s="223" t="s">
        <v>395</v>
      </c>
      <c r="G264" s="40"/>
      <c r="H264" s="40"/>
      <c r="I264" s="219"/>
      <c r="J264" s="40"/>
      <c r="K264" s="40"/>
      <c r="L264" s="44"/>
      <c r="M264" s="220"/>
      <c r="N264" s="221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129</v>
      </c>
      <c r="AU264" s="17" t="s">
        <v>82</v>
      </c>
    </row>
    <row r="265" s="2" customFormat="1">
      <c r="A265" s="38"/>
      <c r="B265" s="39"/>
      <c r="C265" s="40"/>
      <c r="D265" s="222" t="s">
        <v>322</v>
      </c>
      <c r="E265" s="40"/>
      <c r="F265" s="223" t="s">
        <v>396</v>
      </c>
      <c r="G265" s="40"/>
      <c r="H265" s="40"/>
      <c r="I265" s="219"/>
      <c r="J265" s="40"/>
      <c r="K265" s="40"/>
      <c r="L265" s="44"/>
      <c r="M265" s="220"/>
      <c r="N265" s="221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322</v>
      </c>
      <c r="AU265" s="17" t="s">
        <v>82</v>
      </c>
    </row>
    <row r="266" s="13" customFormat="1">
      <c r="A266" s="13"/>
      <c r="B266" s="224"/>
      <c r="C266" s="225"/>
      <c r="D266" s="222" t="s">
        <v>131</v>
      </c>
      <c r="E266" s="226" t="s">
        <v>19</v>
      </c>
      <c r="F266" s="227" t="s">
        <v>397</v>
      </c>
      <c r="G266" s="225"/>
      <c r="H266" s="228">
        <v>412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131</v>
      </c>
      <c r="AU266" s="234" t="s">
        <v>82</v>
      </c>
      <c r="AV266" s="13" t="s">
        <v>82</v>
      </c>
      <c r="AW266" s="13" t="s">
        <v>33</v>
      </c>
      <c r="AX266" s="13" t="s">
        <v>80</v>
      </c>
      <c r="AY266" s="234" t="s">
        <v>118</v>
      </c>
    </row>
    <row r="267" s="2" customFormat="1" ht="16.5" customHeight="1">
      <c r="A267" s="38"/>
      <c r="B267" s="39"/>
      <c r="C267" s="204" t="s">
        <v>398</v>
      </c>
      <c r="D267" s="204" t="s">
        <v>120</v>
      </c>
      <c r="E267" s="205" t="s">
        <v>399</v>
      </c>
      <c r="F267" s="206" t="s">
        <v>400</v>
      </c>
      <c r="G267" s="207" t="s">
        <v>123</v>
      </c>
      <c r="H267" s="208">
        <v>6.0999999999999996</v>
      </c>
      <c r="I267" s="209"/>
      <c r="J267" s="210">
        <f>ROUND(I267*H267,2)</f>
        <v>0</v>
      </c>
      <c r="K267" s="206" t="s">
        <v>124</v>
      </c>
      <c r="L267" s="44"/>
      <c r="M267" s="211" t="s">
        <v>19</v>
      </c>
      <c r="N267" s="212" t="s">
        <v>43</v>
      </c>
      <c r="O267" s="84"/>
      <c r="P267" s="213">
        <f>O267*H267</f>
        <v>0</v>
      </c>
      <c r="Q267" s="213">
        <v>0</v>
      </c>
      <c r="R267" s="213">
        <f>Q267*H267</f>
        <v>0</v>
      </c>
      <c r="S267" s="213">
        <v>0</v>
      </c>
      <c r="T267" s="21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5" t="s">
        <v>125</v>
      </c>
      <c r="AT267" s="215" t="s">
        <v>120</v>
      </c>
      <c r="AU267" s="215" t="s">
        <v>82</v>
      </c>
      <c r="AY267" s="17" t="s">
        <v>118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7" t="s">
        <v>80</v>
      </c>
      <c r="BK267" s="216">
        <f>ROUND(I267*H267,2)</f>
        <v>0</v>
      </c>
      <c r="BL267" s="17" t="s">
        <v>125</v>
      </c>
      <c r="BM267" s="215" t="s">
        <v>401</v>
      </c>
    </row>
    <row r="268" s="2" customFormat="1">
      <c r="A268" s="38"/>
      <c r="B268" s="39"/>
      <c r="C268" s="40"/>
      <c r="D268" s="217" t="s">
        <v>127</v>
      </c>
      <c r="E268" s="40"/>
      <c r="F268" s="218" t="s">
        <v>402</v>
      </c>
      <c r="G268" s="40"/>
      <c r="H268" s="40"/>
      <c r="I268" s="219"/>
      <c r="J268" s="40"/>
      <c r="K268" s="40"/>
      <c r="L268" s="44"/>
      <c r="M268" s="220"/>
      <c r="N268" s="221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127</v>
      </c>
      <c r="AU268" s="17" t="s">
        <v>82</v>
      </c>
    </row>
    <row r="269" s="13" customFormat="1">
      <c r="A269" s="13"/>
      <c r="B269" s="224"/>
      <c r="C269" s="225"/>
      <c r="D269" s="222" t="s">
        <v>131</v>
      </c>
      <c r="E269" s="226" t="s">
        <v>19</v>
      </c>
      <c r="F269" s="227" t="s">
        <v>164</v>
      </c>
      <c r="G269" s="225"/>
      <c r="H269" s="228">
        <v>6.0999999999999996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131</v>
      </c>
      <c r="AU269" s="234" t="s">
        <v>82</v>
      </c>
      <c r="AV269" s="13" t="s">
        <v>82</v>
      </c>
      <c r="AW269" s="13" t="s">
        <v>33</v>
      </c>
      <c r="AX269" s="13" t="s">
        <v>80</v>
      </c>
      <c r="AY269" s="234" t="s">
        <v>118</v>
      </c>
    </row>
    <row r="270" s="2" customFormat="1" ht="24.15" customHeight="1">
      <c r="A270" s="38"/>
      <c r="B270" s="39"/>
      <c r="C270" s="204" t="s">
        <v>403</v>
      </c>
      <c r="D270" s="204" t="s">
        <v>120</v>
      </c>
      <c r="E270" s="205" t="s">
        <v>404</v>
      </c>
      <c r="F270" s="206" t="s">
        <v>405</v>
      </c>
      <c r="G270" s="207" t="s">
        <v>123</v>
      </c>
      <c r="H270" s="208">
        <v>6.0999999999999996</v>
      </c>
      <c r="I270" s="209"/>
      <c r="J270" s="210">
        <f>ROUND(I270*H270,2)</f>
        <v>0</v>
      </c>
      <c r="K270" s="206" t="s">
        <v>124</v>
      </c>
      <c r="L270" s="44"/>
      <c r="M270" s="211" t="s">
        <v>19</v>
      </c>
      <c r="N270" s="212" t="s">
        <v>43</v>
      </c>
      <c r="O270" s="84"/>
      <c r="P270" s="213">
        <f>O270*H270</f>
        <v>0</v>
      </c>
      <c r="Q270" s="213">
        <v>0</v>
      </c>
      <c r="R270" s="213">
        <f>Q270*H270</f>
        <v>0</v>
      </c>
      <c r="S270" s="213">
        <v>0</v>
      </c>
      <c r="T270" s="21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5" t="s">
        <v>125</v>
      </c>
      <c r="AT270" s="215" t="s">
        <v>120</v>
      </c>
      <c r="AU270" s="215" t="s">
        <v>82</v>
      </c>
      <c r="AY270" s="17" t="s">
        <v>118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7" t="s">
        <v>80</v>
      </c>
      <c r="BK270" s="216">
        <f>ROUND(I270*H270,2)</f>
        <v>0</v>
      </c>
      <c r="BL270" s="17" t="s">
        <v>125</v>
      </c>
      <c r="BM270" s="215" t="s">
        <v>406</v>
      </c>
    </row>
    <row r="271" s="2" customFormat="1">
      <c r="A271" s="38"/>
      <c r="B271" s="39"/>
      <c r="C271" s="40"/>
      <c r="D271" s="217" t="s">
        <v>127</v>
      </c>
      <c r="E271" s="40"/>
      <c r="F271" s="218" t="s">
        <v>407</v>
      </c>
      <c r="G271" s="40"/>
      <c r="H271" s="40"/>
      <c r="I271" s="219"/>
      <c r="J271" s="40"/>
      <c r="K271" s="40"/>
      <c r="L271" s="44"/>
      <c r="M271" s="220"/>
      <c r="N271" s="22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127</v>
      </c>
      <c r="AU271" s="17" t="s">
        <v>82</v>
      </c>
    </row>
    <row r="272" s="2" customFormat="1">
      <c r="A272" s="38"/>
      <c r="B272" s="39"/>
      <c r="C272" s="40"/>
      <c r="D272" s="222" t="s">
        <v>129</v>
      </c>
      <c r="E272" s="40"/>
      <c r="F272" s="223" t="s">
        <v>408</v>
      </c>
      <c r="G272" s="40"/>
      <c r="H272" s="40"/>
      <c r="I272" s="219"/>
      <c r="J272" s="40"/>
      <c r="K272" s="40"/>
      <c r="L272" s="44"/>
      <c r="M272" s="220"/>
      <c r="N272" s="221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129</v>
      </c>
      <c r="AU272" s="17" t="s">
        <v>82</v>
      </c>
    </row>
    <row r="273" s="13" customFormat="1">
      <c r="A273" s="13"/>
      <c r="B273" s="224"/>
      <c r="C273" s="225"/>
      <c r="D273" s="222" t="s">
        <v>131</v>
      </c>
      <c r="E273" s="226" t="s">
        <v>19</v>
      </c>
      <c r="F273" s="227" t="s">
        <v>164</v>
      </c>
      <c r="G273" s="225"/>
      <c r="H273" s="228">
        <v>6.0999999999999996</v>
      </c>
      <c r="I273" s="229"/>
      <c r="J273" s="225"/>
      <c r="K273" s="225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131</v>
      </c>
      <c r="AU273" s="234" t="s">
        <v>82</v>
      </c>
      <c r="AV273" s="13" t="s">
        <v>82</v>
      </c>
      <c r="AW273" s="13" t="s">
        <v>33</v>
      </c>
      <c r="AX273" s="13" t="s">
        <v>80</v>
      </c>
      <c r="AY273" s="234" t="s">
        <v>118</v>
      </c>
    </row>
    <row r="274" s="12" customFormat="1" ht="22.8" customHeight="1">
      <c r="A274" s="12"/>
      <c r="B274" s="188"/>
      <c r="C274" s="189"/>
      <c r="D274" s="190" t="s">
        <v>71</v>
      </c>
      <c r="E274" s="202" t="s">
        <v>176</v>
      </c>
      <c r="F274" s="202" t="s">
        <v>409</v>
      </c>
      <c r="G274" s="189"/>
      <c r="H274" s="189"/>
      <c r="I274" s="192"/>
      <c r="J274" s="203">
        <f>BK274</f>
        <v>0</v>
      </c>
      <c r="K274" s="189"/>
      <c r="L274" s="194"/>
      <c r="M274" s="195"/>
      <c r="N274" s="196"/>
      <c r="O274" s="196"/>
      <c r="P274" s="197">
        <f>SUM(P275:P280)</f>
        <v>0</v>
      </c>
      <c r="Q274" s="196"/>
      <c r="R274" s="197">
        <f>SUM(R275:R280)</f>
        <v>6.0020499999999997</v>
      </c>
      <c r="S274" s="196"/>
      <c r="T274" s="198">
        <f>SUM(T275:T280)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199" t="s">
        <v>80</v>
      </c>
      <c r="AT274" s="200" t="s">
        <v>71</v>
      </c>
      <c r="AU274" s="200" t="s">
        <v>80</v>
      </c>
      <c r="AY274" s="199" t="s">
        <v>118</v>
      </c>
      <c r="BK274" s="201">
        <f>SUM(BK275:BK280)</f>
        <v>0</v>
      </c>
    </row>
    <row r="275" s="2" customFormat="1" ht="24.15" customHeight="1">
      <c r="A275" s="38"/>
      <c r="B275" s="39"/>
      <c r="C275" s="204" t="s">
        <v>410</v>
      </c>
      <c r="D275" s="204" t="s">
        <v>120</v>
      </c>
      <c r="E275" s="205" t="s">
        <v>411</v>
      </c>
      <c r="F275" s="206" t="s">
        <v>412</v>
      </c>
      <c r="G275" s="207" t="s">
        <v>153</v>
      </c>
      <c r="H275" s="208">
        <v>8.1999999999999993</v>
      </c>
      <c r="I275" s="209"/>
      <c r="J275" s="210">
        <f>ROUND(I275*H275,2)</f>
        <v>0</v>
      </c>
      <c r="K275" s="206" t="s">
        <v>124</v>
      </c>
      <c r="L275" s="44"/>
      <c r="M275" s="211" t="s">
        <v>19</v>
      </c>
      <c r="N275" s="212" t="s">
        <v>43</v>
      </c>
      <c r="O275" s="84"/>
      <c r="P275" s="213">
        <f>O275*H275</f>
        <v>0</v>
      </c>
      <c r="Q275" s="213">
        <v>0.00025000000000000001</v>
      </c>
      <c r="R275" s="213">
        <f>Q275*H275</f>
        <v>0.0020499999999999997</v>
      </c>
      <c r="S275" s="213">
        <v>0</v>
      </c>
      <c r="T275" s="21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15" t="s">
        <v>125</v>
      </c>
      <c r="AT275" s="215" t="s">
        <v>120</v>
      </c>
      <c r="AU275" s="215" t="s">
        <v>82</v>
      </c>
      <c r="AY275" s="17" t="s">
        <v>118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7" t="s">
        <v>80</v>
      </c>
      <c r="BK275" s="216">
        <f>ROUND(I275*H275,2)</f>
        <v>0</v>
      </c>
      <c r="BL275" s="17" t="s">
        <v>125</v>
      </c>
      <c r="BM275" s="215" t="s">
        <v>413</v>
      </c>
    </row>
    <row r="276" s="2" customFormat="1">
      <c r="A276" s="38"/>
      <c r="B276" s="39"/>
      <c r="C276" s="40"/>
      <c r="D276" s="217" t="s">
        <v>127</v>
      </c>
      <c r="E276" s="40"/>
      <c r="F276" s="218" t="s">
        <v>414</v>
      </c>
      <c r="G276" s="40"/>
      <c r="H276" s="40"/>
      <c r="I276" s="219"/>
      <c r="J276" s="40"/>
      <c r="K276" s="40"/>
      <c r="L276" s="44"/>
      <c r="M276" s="220"/>
      <c r="N276" s="221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127</v>
      </c>
      <c r="AU276" s="17" t="s">
        <v>82</v>
      </c>
    </row>
    <row r="277" s="13" customFormat="1">
      <c r="A277" s="13"/>
      <c r="B277" s="224"/>
      <c r="C277" s="225"/>
      <c r="D277" s="222" t="s">
        <v>131</v>
      </c>
      <c r="E277" s="226" t="s">
        <v>19</v>
      </c>
      <c r="F277" s="227" t="s">
        <v>415</v>
      </c>
      <c r="G277" s="225"/>
      <c r="H277" s="228">
        <v>8.1999999999999993</v>
      </c>
      <c r="I277" s="229"/>
      <c r="J277" s="225"/>
      <c r="K277" s="225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131</v>
      </c>
      <c r="AU277" s="234" t="s">
        <v>82</v>
      </c>
      <c r="AV277" s="13" t="s">
        <v>82</v>
      </c>
      <c r="AW277" s="13" t="s">
        <v>33</v>
      </c>
      <c r="AX277" s="13" t="s">
        <v>80</v>
      </c>
      <c r="AY277" s="234" t="s">
        <v>118</v>
      </c>
    </row>
    <row r="278" s="2" customFormat="1" ht="16.5" customHeight="1">
      <c r="A278" s="38"/>
      <c r="B278" s="39"/>
      <c r="C278" s="246" t="s">
        <v>416</v>
      </c>
      <c r="D278" s="246" t="s">
        <v>251</v>
      </c>
      <c r="E278" s="247" t="s">
        <v>417</v>
      </c>
      <c r="F278" s="248" t="s">
        <v>418</v>
      </c>
      <c r="G278" s="249" t="s">
        <v>142</v>
      </c>
      <c r="H278" s="250">
        <v>4</v>
      </c>
      <c r="I278" s="251"/>
      <c r="J278" s="252">
        <f>ROUND(I278*H278,2)</f>
        <v>0</v>
      </c>
      <c r="K278" s="248" t="s">
        <v>19</v>
      </c>
      <c r="L278" s="253"/>
      <c r="M278" s="254" t="s">
        <v>19</v>
      </c>
      <c r="N278" s="255" t="s">
        <v>43</v>
      </c>
      <c r="O278" s="84"/>
      <c r="P278" s="213">
        <f>O278*H278</f>
        <v>0</v>
      </c>
      <c r="Q278" s="213">
        <v>1.5</v>
      </c>
      <c r="R278" s="213">
        <f>Q278*H278</f>
        <v>6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176</v>
      </c>
      <c r="AT278" s="215" t="s">
        <v>251</v>
      </c>
      <c r="AU278" s="215" t="s">
        <v>82</v>
      </c>
      <c r="AY278" s="17" t="s">
        <v>118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80</v>
      </c>
      <c r="BK278" s="216">
        <f>ROUND(I278*H278,2)</f>
        <v>0</v>
      </c>
      <c r="BL278" s="17" t="s">
        <v>125</v>
      </c>
      <c r="BM278" s="215" t="s">
        <v>419</v>
      </c>
    </row>
    <row r="279" s="2" customFormat="1">
      <c r="A279" s="38"/>
      <c r="B279" s="39"/>
      <c r="C279" s="40"/>
      <c r="D279" s="222" t="s">
        <v>322</v>
      </c>
      <c r="E279" s="40"/>
      <c r="F279" s="223" t="s">
        <v>420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322</v>
      </c>
      <c r="AU279" s="17" t="s">
        <v>82</v>
      </c>
    </row>
    <row r="280" s="13" customFormat="1">
      <c r="A280" s="13"/>
      <c r="B280" s="224"/>
      <c r="C280" s="225"/>
      <c r="D280" s="222" t="s">
        <v>131</v>
      </c>
      <c r="E280" s="226" t="s">
        <v>19</v>
      </c>
      <c r="F280" s="227" t="s">
        <v>421</v>
      </c>
      <c r="G280" s="225"/>
      <c r="H280" s="228">
        <v>4</v>
      </c>
      <c r="I280" s="229"/>
      <c r="J280" s="225"/>
      <c r="K280" s="225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131</v>
      </c>
      <c r="AU280" s="234" t="s">
        <v>82</v>
      </c>
      <c r="AV280" s="13" t="s">
        <v>82</v>
      </c>
      <c r="AW280" s="13" t="s">
        <v>33</v>
      </c>
      <c r="AX280" s="13" t="s">
        <v>80</v>
      </c>
      <c r="AY280" s="234" t="s">
        <v>118</v>
      </c>
    </row>
    <row r="281" s="12" customFormat="1" ht="22.8" customHeight="1">
      <c r="A281" s="12"/>
      <c r="B281" s="188"/>
      <c r="C281" s="189"/>
      <c r="D281" s="190" t="s">
        <v>71</v>
      </c>
      <c r="E281" s="202" t="s">
        <v>185</v>
      </c>
      <c r="F281" s="202" t="s">
        <v>422</v>
      </c>
      <c r="G281" s="189"/>
      <c r="H281" s="189"/>
      <c r="I281" s="192"/>
      <c r="J281" s="203">
        <f>BK281</f>
        <v>0</v>
      </c>
      <c r="K281" s="189"/>
      <c r="L281" s="194"/>
      <c r="M281" s="195"/>
      <c r="N281" s="196"/>
      <c r="O281" s="196"/>
      <c r="P281" s="197">
        <f>SUM(P282:P330)</f>
        <v>0</v>
      </c>
      <c r="Q281" s="196"/>
      <c r="R281" s="197">
        <f>SUM(R282:R330)</f>
        <v>46.390960999999997</v>
      </c>
      <c r="S281" s="196"/>
      <c r="T281" s="198">
        <f>SUM(T282:T330)</f>
        <v>13.120000000000001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99" t="s">
        <v>80</v>
      </c>
      <c r="AT281" s="200" t="s">
        <v>71</v>
      </c>
      <c r="AU281" s="200" t="s">
        <v>80</v>
      </c>
      <c r="AY281" s="199" t="s">
        <v>118</v>
      </c>
      <c r="BK281" s="201">
        <f>SUM(BK282:BK330)</f>
        <v>0</v>
      </c>
    </row>
    <row r="282" s="2" customFormat="1" ht="21.75" customHeight="1">
      <c r="A282" s="38"/>
      <c r="B282" s="39"/>
      <c r="C282" s="204" t="s">
        <v>423</v>
      </c>
      <c r="D282" s="204" t="s">
        <v>120</v>
      </c>
      <c r="E282" s="205" t="s">
        <v>424</v>
      </c>
      <c r="F282" s="206" t="s">
        <v>425</v>
      </c>
      <c r="G282" s="207" t="s">
        <v>142</v>
      </c>
      <c r="H282" s="208">
        <v>2</v>
      </c>
      <c r="I282" s="209"/>
      <c r="J282" s="210">
        <f>ROUND(I282*H282,2)</f>
        <v>0</v>
      </c>
      <c r="K282" s="206" t="s">
        <v>124</v>
      </c>
      <c r="L282" s="44"/>
      <c r="M282" s="211" t="s">
        <v>19</v>
      </c>
      <c r="N282" s="212" t="s">
        <v>43</v>
      </c>
      <c r="O282" s="84"/>
      <c r="P282" s="213">
        <f>O282*H282</f>
        <v>0</v>
      </c>
      <c r="Q282" s="213">
        <v>0</v>
      </c>
      <c r="R282" s="213">
        <f>Q282*H282</f>
        <v>0</v>
      </c>
      <c r="S282" s="213">
        <v>0</v>
      </c>
      <c r="T282" s="21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5" t="s">
        <v>125</v>
      </c>
      <c r="AT282" s="215" t="s">
        <v>120</v>
      </c>
      <c r="AU282" s="215" t="s">
        <v>82</v>
      </c>
      <c r="AY282" s="17" t="s">
        <v>118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7" t="s">
        <v>80</v>
      </c>
      <c r="BK282" s="216">
        <f>ROUND(I282*H282,2)</f>
        <v>0</v>
      </c>
      <c r="BL282" s="17" t="s">
        <v>125</v>
      </c>
      <c r="BM282" s="215" t="s">
        <v>426</v>
      </c>
    </row>
    <row r="283" s="2" customFormat="1">
      <c r="A283" s="38"/>
      <c r="B283" s="39"/>
      <c r="C283" s="40"/>
      <c r="D283" s="217" t="s">
        <v>127</v>
      </c>
      <c r="E283" s="40"/>
      <c r="F283" s="218" t="s">
        <v>427</v>
      </c>
      <c r="G283" s="40"/>
      <c r="H283" s="40"/>
      <c r="I283" s="219"/>
      <c r="J283" s="40"/>
      <c r="K283" s="40"/>
      <c r="L283" s="44"/>
      <c r="M283" s="220"/>
      <c r="N283" s="22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127</v>
      </c>
      <c r="AU283" s="17" t="s">
        <v>82</v>
      </c>
    </row>
    <row r="284" s="2" customFormat="1">
      <c r="A284" s="38"/>
      <c r="B284" s="39"/>
      <c r="C284" s="40"/>
      <c r="D284" s="222" t="s">
        <v>129</v>
      </c>
      <c r="E284" s="40"/>
      <c r="F284" s="223" t="s">
        <v>428</v>
      </c>
      <c r="G284" s="40"/>
      <c r="H284" s="40"/>
      <c r="I284" s="219"/>
      <c r="J284" s="40"/>
      <c r="K284" s="40"/>
      <c r="L284" s="44"/>
      <c r="M284" s="220"/>
      <c r="N284" s="221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129</v>
      </c>
      <c r="AU284" s="17" t="s">
        <v>82</v>
      </c>
    </row>
    <row r="285" s="13" customFormat="1">
      <c r="A285" s="13"/>
      <c r="B285" s="224"/>
      <c r="C285" s="225"/>
      <c r="D285" s="222" t="s">
        <v>131</v>
      </c>
      <c r="E285" s="226" t="s">
        <v>19</v>
      </c>
      <c r="F285" s="227" t="s">
        <v>429</v>
      </c>
      <c r="G285" s="225"/>
      <c r="H285" s="228">
        <v>2</v>
      </c>
      <c r="I285" s="229"/>
      <c r="J285" s="225"/>
      <c r="K285" s="225"/>
      <c r="L285" s="230"/>
      <c r="M285" s="231"/>
      <c r="N285" s="232"/>
      <c r="O285" s="232"/>
      <c r="P285" s="232"/>
      <c r="Q285" s="232"/>
      <c r="R285" s="232"/>
      <c r="S285" s="232"/>
      <c r="T285" s="23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4" t="s">
        <v>131</v>
      </c>
      <c r="AU285" s="234" t="s">
        <v>82</v>
      </c>
      <c r="AV285" s="13" t="s">
        <v>82</v>
      </c>
      <c r="AW285" s="13" t="s">
        <v>33</v>
      </c>
      <c r="AX285" s="13" t="s">
        <v>80</v>
      </c>
      <c r="AY285" s="234" t="s">
        <v>118</v>
      </c>
    </row>
    <row r="286" s="2" customFormat="1" ht="16.5" customHeight="1">
      <c r="A286" s="38"/>
      <c r="B286" s="39"/>
      <c r="C286" s="246" t="s">
        <v>430</v>
      </c>
      <c r="D286" s="246" t="s">
        <v>251</v>
      </c>
      <c r="E286" s="247" t="s">
        <v>431</v>
      </c>
      <c r="F286" s="248" t="s">
        <v>432</v>
      </c>
      <c r="G286" s="249" t="s">
        <v>142</v>
      </c>
      <c r="H286" s="250">
        <v>2</v>
      </c>
      <c r="I286" s="251"/>
      <c r="J286" s="252">
        <f>ROUND(I286*H286,2)</f>
        <v>0</v>
      </c>
      <c r="K286" s="248" t="s">
        <v>124</v>
      </c>
      <c r="L286" s="253"/>
      <c r="M286" s="254" t="s">
        <v>19</v>
      </c>
      <c r="N286" s="255" t="s">
        <v>43</v>
      </c>
      <c r="O286" s="84"/>
      <c r="P286" s="213">
        <f>O286*H286</f>
        <v>0</v>
      </c>
      <c r="Q286" s="213">
        <v>0.0020999999999999999</v>
      </c>
      <c r="R286" s="213">
        <f>Q286*H286</f>
        <v>0.0041999999999999997</v>
      </c>
      <c r="S286" s="213">
        <v>0</v>
      </c>
      <c r="T286" s="21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5" t="s">
        <v>176</v>
      </c>
      <c r="AT286" s="215" t="s">
        <v>251</v>
      </c>
      <c r="AU286" s="215" t="s">
        <v>82</v>
      </c>
      <c r="AY286" s="17" t="s">
        <v>118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7" t="s">
        <v>80</v>
      </c>
      <c r="BK286" s="216">
        <f>ROUND(I286*H286,2)</f>
        <v>0</v>
      </c>
      <c r="BL286" s="17" t="s">
        <v>125</v>
      </c>
      <c r="BM286" s="215" t="s">
        <v>433</v>
      </c>
    </row>
    <row r="287" s="13" customFormat="1">
      <c r="A287" s="13"/>
      <c r="B287" s="224"/>
      <c r="C287" s="225"/>
      <c r="D287" s="222" t="s">
        <v>131</v>
      </c>
      <c r="E287" s="226" t="s">
        <v>19</v>
      </c>
      <c r="F287" s="227" t="s">
        <v>429</v>
      </c>
      <c r="G287" s="225"/>
      <c r="H287" s="228">
        <v>2</v>
      </c>
      <c r="I287" s="229"/>
      <c r="J287" s="225"/>
      <c r="K287" s="225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131</v>
      </c>
      <c r="AU287" s="234" t="s">
        <v>82</v>
      </c>
      <c r="AV287" s="13" t="s">
        <v>82</v>
      </c>
      <c r="AW287" s="13" t="s">
        <v>33</v>
      </c>
      <c r="AX287" s="13" t="s">
        <v>80</v>
      </c>
      <c r="AY287" s="234" t="s">
        <v>118</v>
      </c>
    </row>
    <row r="288" s="2" customFormat="1" ht="16.5" customHeight="1">
      <c r="A288" s="38"/>
      <c r="B288" s="39"/>
      <c r="C288" s="204" t="s">
        <v>434</v>
      </c>
      <c r="D288" s="204" t="s">
        <v>120</v>
      </c>
      <c r="E288" s="205" t="s">
        <v>435</v>
      </c>
      <c r="F288" s="206" t="s">
        <v>436</v>
      </c>
      <c r="G288" s="207" t="s">
        <v>142</v>
      </c>
      <c r="H288" s="208">
        <v>1</v>
      </c>
      <c r="I288" s="209"/>
      <c r="J288" s="210">
        <f>ROUND(I288*H288,2)</f>
        <v>0</v>
      </c>
      <c r="K288" s="206" t="s">
        <v>124</v>
      </c>
      <c r="L288" s="44"/>
      <c r="M288" s="211" t="s">
        <v>19</v>
      </c>
      <c r="N288" s="212" t="s">
        <v>43</v>
      </c>
      <c r="O288" s="84"/>
      <c r="P288" s="213">
        <f>O288*H288</f>
        <v>0</v>
      </c>
      <c r="Q288" s="213">
        <v>0.00069999999999999999</v>
      </c>
      <c r="R288" s="213">
        <f>Q288*H288</f>
        <v>0.00069999999999999999</v>
      </c>
      <c r="S288" s="213">
        <v>0</v>
      </c>
      <c r="T288" s="21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5" t="s">
        <v>125</v>
      </c>
      <c r="AT288" s="215" t="s">
        <v>120</v>
      </c>
      <c r="AU288" s="215" t="s">
        <v>82</v>
      </c>
      <c r="AY288" s="17" t="s">
        <v>118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7" t="s">
        <v>80</v>
      </c>
      <c r="BK288" s="216">
        <f>ROUND(I288*H288,2)</f>
        <v>0</v>
      </c>
      <c r="BL288" s="17" t="s">
        <v>125</v>
      </c>
      <c r="BM288" s="215" t="s">
        <v>437</v>
      </c>
    </row>
    <row r="289" s="2" customFormat="1">
      <c r="A289" s="38"/>
      <c r="B289" s="39"/>
      <c r="C289" s="40"/>
      <c r="D289" s="217" t="s">
        <v>127</v>
      </c>
      <c r="E289" s="40"/>
      <c r="F289" s="218" t="s">
        <v>438</v>
      </c>
      <c r="G289" s="40"/>
      <c r="H289" s="40"/>
      <c r="I289" s="219"/>
      <c r="J289" s="40"/>
      <c r="K289" s="40"/>
      <c r="L289" s="44"/>
      <c r="M289" s="220"/>
      <c r="N289" s="221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127</v>
      </c>
      <c r="AU289" s="17" t="s">
        <v>82</v>
      </c>
    </row>
    <row r="290" s="2" customFormat="1">
      <c r="A290" s="38"/>
      <c r="B290" s="39"/>
      <c r="C290" s="40"/>
      <c r="D290" s="222" t="s">
        <v>129</v>
      </c>
      <c r="E290" s="40"/>
      <c r="F290" s="223" t="s">
        <v>439</v>
      </c>
      <c r="G290" s="40"/>
      <c r="H290" s="40"/>
      <c r="I290" s="219"/>
      <c r="J290" s="40"/>
      <c r="K290" s="40"/>
      <c r="L290" s="44"/>
      <c r="M290" s="220"/>
      <c r="N290" s="221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129</v>
      </c>
      <c r="AU290" s="17" t="s">
        <v>82</v>
      </c>
    </row>
    <row r="291" s="13" customFormat="1">
      <c r="A291" s="13"/>
      <c r="B291" s="224"/>
      <c r="C291" s="225"/>
      <c r="D291" s="222" t="s">
        <v>131</v>
      </c>
      <c r="E291" s="226" t="s">
        <v>19</v>
      </c>
      <c r="F291" s="227" t="s">
        <v>440</v>
      </c>
      <c r="G291" s="225"/>
      <c r="H291" s="228">
        <v>1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131</v>
      </c>
      <c r="AU291" s="234" t="s">
        <v>82</v>
      </c>
      <c r="AV291" s="13" t="s">
        <v>82</v>
      </c>
      <c r="AW291" s="13" t="s">
        <v>33</v>
      </c>
      <c r="AX291" s="13" t="s">
        <v>80</v>
      </c>
      <c r="AY291" s="234" t="s">
        <v>118</v>
      </c>
    </row>
    <row r="292" s="2" customFormat="1" ht="16.5" customHeight="1">
      <c r="A292" s="38"/>
      <c r="B292" s="39"/>
      <c r="C292" s="246" t="s">
        <v>441</v>
      </c>
      <c r="D292" s="246" t="s">
        <v>251</v>
      </c>
      <c r="E292" s="247" t="s">
        <v>442</v>
      </c>
      <c r="F292" s="248" t="s">
        <v>443</v>
      </c>
      <c r="G292" s="249" t="s">
        <v>142</v>
      </c>
      <c r="H292" s="250">
        <v>1</v>
      </c>
      <c r="I292" s="251"/>
      <c r="J292" s="252">
        <f>ROUND(I292*H292,2)</f>
        <v>0</v>
      </c>
      <c r="K292" s="248" t="s">
        <v>124</v>
      </c>
      <c r="L292" s="253"/>
      <c r="M292" s="254" t="s">
        <v>19</v>
      </c>
      <c r="N292" s="255" t="s">
        <v>43</v>
      </c>
      <c r="O292" s="84"/>
      <c r="P292" s="213">
        <f>O292*H292</f>
        <v>0</v>
      </c>
      <c r="Q292" s="213">
        <v>0.0040000000000000001</v>
      </c>
      <c r="R292" s="213">
        <f>Q292*H292</f>
        <v>0.0040000000000000001</v>
      </c>
      <c r="S292" s="213">
        <v>0</v>
      </c>
      <c r="T292" s="214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15" t="s">
        <v>176</v>
      </c>
      <c r="AT292" s="215" t="s">
        <v>251</v>
      </c>
      <c r="AU292" s="215" t="s">
        <v>82</v>
      </c>
      <c r="AY292" s="17" t="s">
        <v>118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17" t="s">
        <v>80</v>
      </c>
      <c r="BK292" s="216">
        <f>ROUND(I292*H292,2)</f>
        <v>0</v>
      </c>
      <c r="BL292" s="17" t="s">
        <v>125</v>
      </c>
      <c r="BM292" s="215" t="s">
        <v>444</v>
      </c>
    </row>
    <row r="293" s="13" customFormat="1">
      <c r="A293" s="13"/>
      <c r="B293" s="224"/>
      <c r="C293" s="225"/>
      <c r="D293" s="222" t="s">
        <v>131</v>
      </c>
      <c r="E293" s="226" t="s">
        <v>19</v>
      </c>
      <c r="F293" s="227" t="s">
        <v>440</v>
      </c>
      <c r="G293" s="225"/>
      <c r="H293" s="228">
        <v>1</v>
      </c>
      <c r="I293" s="229"/>
      <c r="J293" s="225"/>
      <c r="K293" s="225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131</v>
      </c>
      <c r="AU293" s="234" t="s">
        <v>82</v>
      </c>
      <c r="AV293" s="13" t="s">
        <v>82</v>
      </c>
      <c r="AW293" s="13" t="s">
        <v>33</v>
      </c>
      <c r="AX293" s="13" t="s">
        <v>80</v>
      </c>
      <c r="AY293" s="234" t="s">
        <v>118</v>
      </c>
    </row>
    <row r="294" s="2" customFormat="1" ht="16.5" customHeight="1">
      <c r="A294" s="38"/>
      <c r="B294" s="39"/>
      <c r="C294" s="204" t="s">
        <v>445</v>
      </c>
      <c r="D294" s="204" t="s">
        <v>120</v>
      </c>
      <c r="E294" s="205" t="s">
        <v>446</v>
      </c>
      <c r="F294" s="206" t="s">
        <v>447</v>
      </c>
      <c r="G294" s="207" t="s">
        <v>142</v>
      </c>
      <c r="H294" s="208">
        <v>1</v>
      </c>
      <c r="I294" s="209"/>
      <c r="J294" s="210">
        <f>ROUND(I294*H294,2)</f>
        <v>0</v>
      </c>
      <c r="K294" s="206" t="s">
        <v>124</v>
      </c>
      <c r="L294" s="44"/>
      <c r="M294" s="211" t="s">
        <v>19</v>
      </c>
      <c r="N294" s="212" t="s">
        <v>43</v>
      </c>
      <c r="O294" s="84"/>
      <c r="P294" s="213">
        <f>O294*H294</f>
        <v>0</v>
      </c>
      <c r="Q294" s="213">
        <v>0.10940999999999999</v>
      </c>
      <c r="R294" s="213">
        <f>Q294*H294</f>
        <v>0.10940999999999999</v>
      </c>
      <c r="S294" s="213">
        <v>0</v>
      </c>
      <c r="T294" s="21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5" t="s">
        <v>125</v>
      </c>
      <c r="AT294" s="215" t="s">
        <v>120</v>
      </c>
      <c r="AU294" s="215" t="s">
        <v>82</v>
      </c>
      <c r="AY294" s="17" t="s">
        <v>118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7" t="s">
        <v>80</v>
      </c>
      <c r="BK294" s="216">
        <f>ROUND(I294*H294,2)</f>
        <v>0</v>
      </c>
      <c r="BL294" s="17" t="s">
        <v>125</v>
      </c>
      <c r="BM294" s="215" t="s">
        <v>448</v>
      </c>
    </row>
    <row r="295" s="2" customFormat="1">
      <c r="A295" s="38"/>
      <c r="B295" s="39"/>
      <c r="C295" s="40"/>
      <c r="D295" s="217" t="s">
        <v>127</v>
      </c>
      <c r="E295" s="40"/>
      <c r="F295" s="218" t="s">
        <v>449</v>
      </c>
      <c r="G295" s="40"/>
      <c r="H295" s="40"/>
      <c r="I295" s="219"/>
      <c r="J295" s="40"/>
      <c r="K295" s="40"/>
      <c r="L295" s="44"/>
      <c r="M295" s="220"/>
      <c r="N295" s="221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127</v>
      </c>
      <c r="AU295" s="17" t="s">
        <v>82</v>
      </c>
    </row>
    <row r="296" s="2" customFormat="1">
      <c r="A296" s="38"/>
      <c r="B296" s="39"/>
      <c r="C296" s="40"/>
      <c r="D296" s="222" t="s">
        <v>129</v>
      </c>
      <c r="E296" s="40"/>
      <c r="F296" s="223" t="s">
        <v>450</v>
      </c>
      <c r="G296" s="40"/>
      <c r="H296" s="40"/>
      <c r="I296" s="219"/>
      <c r="J296" s="40"/>
      <c r="K296" s="40"/>
      <c r="L296" s="44"/>
      <c r="M296" s="220"/>
      <c r="N296" s="221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129</v>
      </c>
      <c r="AU296" s="17" t="s">
        <v>82</v>
      </c>
    </row>
    <row r="297" s="13" customFormat="1">
      <c r="A297" s="13"/>
      <c r="B297" s="224"/>
      <c r="C297" s="225"/>
      <c r="D297" s="222" t="s">
        <v>131</v>
      </c>
      <c r="E297" s="226" t="s">
        <v>19</v>
      </c>
      <c r="F297" s="227" t="s">
        <v>440</v>
      </c>
      <c r="G297" s="225"/>
      <c r="H297" s="228">
        <v>1</v>
      </c>
      <c r="I297" s="229"/>
      <c r="J297" s="225"/>
      <c r="K297" s="225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131</v>
      </c>
      <c r="AU297" s="234" t="s">
        <v>82</v>
      </c>
      <c r="AV297" s="13" t="s">
        <v>82</v>
      </c>
      <c r="AW297" s="13" t="s">
        <v>33</v>
      </c>
      <c r="AX297" s="13" t="s">
        <v>80</v>
      </c>
      <c r="AY297" s="234" t="s">
        <v>118</v>
      </c>
    </row>
    <row r="298" s="2" customFormat="1" ht="16.5" customHeight="1">
      <c r="A298" s="38"/>
      <c r="B298" s="39"/>
      <c r="C298" s="246" t="s">
        <v>451</v>
      </c>
      <c r="D298" s="246" t="s">
        <v>251</v>
      </c>
      <c r="E298" s="247" t="s">
        <v>452</v>
      </c>
      <c r="F298" s="248" t="s">
        <v>453</v>
      </c>
      <c r="G298" s="249" t="s">
        <v>142</v>
      </c>
      <c r="H298" s="250">
        <v>1</v>
      </c>
      <c r="I298" s="251"/>
      <c r="J298" s="252">
        <f>ROUND(I298*H298,2)</f>
        <v>0</v>
      </c>
      <c r="K298" s="248" t="s">
        <v>124</v>
      </c>
      <c r="L298" s="253"/>
      <c r="M298" s="254" t="s">
        <v>19</v>
      </c>
      <c r="N298" s="255" t="s">
        <v>43</v>
      </c>
      <c r="O298" s="84"/>
      <c r="P298" s="213">
        <f>O298*H298</f>
        <v>0</v>
      </c>
      <c r="Q298" s="213">
        <v>0.0061000000000000004</v>
      </c>
      <c r="R298" s="213">
        <f>Q298*H298</f>
        <v>0.0061000000000000004</v>
      </c>
      <c r="S298" s="213">
        <v>0</v>
      </c>
      <c r="T298" s="21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15" t="s">
        <v>176</v>
      </c>
      <c r="AT298" s="215" t="s">
        <v>251</v>
      </c>
      <c r="AU298" s="215" t="s">
        <v>82</v>
      </c>
      <c r="AY298" s="17" t="s">
        <v>118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7" t="s">
        <v>80</v>
      </c>
      <c r="BK298" s="216">
        <f>ROUND(I298*H298,2)</f>
        <v>0</v>
      </c>
      <c r="BL298" s="17" t="s">
        <v>125</v>
      </c>
      <c r="BM298" s="215" t="s">
        <v>454</v>
      </c>
    </row>
    <row r="299" s="13" customFormat="1">
      <c r="A299" s="13"/>
      <c r="B299" s="224"/>
      <c r="C299" s="225"/>
      <c r="D299" s="222" t="s">
        <v>131</v>
      </c>
      <c r="E299" s="226" t="s">
        <v>19</v>
      </c>
      <c r="F299" s="227" t="s">
        <v>440</v>
      </c>
      <c r="G299" s="225"/>
      <c r="H299" s="228">
        <v>1</v>
      </c>
      <c r="I299" s="229"/>
      <c r="J299" s="225"/>
      <c r="K299" s="225"/>
      <c r="L299" s="230"/>
      <c r="M299" s="231"/>
      <c r="N299" s="232"/>
      <c r="O299" s="232"/>
      <c r="P299" s="232"/>
      <c r="Q299" s="232"/>
      <c r="R299" s="232"/>
      <c r="S299" s="232"/>
      <c r="T299" s="23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4" t="s">
        <v>131</v>
      </c>
      <c r="AU299" s="234" t="s">
        <v>82</v>
      </c>
      <c r="AV299" s="13" t="s">
        <v>82</v>
      </c>
      <c r="AW299" s="13" t="s">
        <v>33</v>
      </c>
      <c r="AX299" s="13" t="s">
        <v>80</v>
      </c>
      <c r="AY299" s="234" t="s">
        <v>118</v>
      </c>
    </row>
    <row r="300" s="2" customFormat="1" ht="16.5" customHeight="1">
      <c r="A300" s="38"/>
      <c r="B300" s="39"/>
      <c r="C300" s="246" t="s">
        <v>455</v>
      </c>
      <c r="D300" s="246" t="s">
        <v>251</v>
      </c>
      <c r="E300" s="247" t="s">
        <v>456</v>
      </c>
      <c r="F300" s="248" t="s">
        <v>457</v>
      </c>
      <c r="G300" s="249" t="s">
        <v>142</v>
      </c>
      <c r="H300" s="250">
        <v>1</v>
      </c>
      <c r="I300" s="251"/>
      <c r="J300" s="252">
        <f>ROUND(I300*H300,2)</f>
        <v>0</v>
      </c>
      <c r="K300" s="248" t="s">
        <v>124</v>
      </c>
      <c r="L300" s="253"/>
      <c r="M300" s="254" t="s">
        <v>19</v>
      </c>
      <c r="N300" s="255" t="s">
        <v>43</v>
      </c>
      <c r="O300" s="84"/>
      <c r="P300" s="213">
        <f>O300*H300</f>
        <v>0</v>
      </c>
      <c r="Q300" s="213">
        <v>0.0030000000000000001</v>
      </c>
      <c r="R300" s="213">
        <f>Q300*H300</f>
        <v>0.0030000000000000001</v>
      </c>
      <c r="S300" s="213">
        <v>0</v>
      </c>
      <c r="T300" s="214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15" t="s">
        <v>176</v>
      </c>
      <c r="AT300" s="215" t="s">
        <v>251</v>
      </c>
      <c r="AU300" s="215" t="s">
        <v>82</v>
      </c>
      <c r="AY300" s="17" t="s">
        <v>118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17" t="s">
        <v>80</v>
      </c>
      <c r="BK300" s="216">
        <f>ROUND(I300*H300,2)</f>
        <v>0</v>
      </c>
      <c r="BL300" s="17" t="s">
        <v>125</v>
      </c>
      <c r="BM300" s="215" t="s">
        <v>458</v>
      </c>
    </row>
    <row r="301" s="13" customFormat="1">
      <c r="A301" s="13"/>
      <c r="B301" s="224"/>
      <c r="C301" s="225"/>
      <c r="D301" s="222" t="s">
        <v>131</v>
      </c>
      <c r="E301" s="226" t="s">
        <v>19</v>
      </c>
      <c r="F301" s="227" t="s">
        <v>440</v>
      </c>
      <c r="G301" s="225"/>
      <c r="H301" s="228">
        <v>1</v>
      </c>
      <c r="I301" s="229"/>
      <c r="J301" s="225"/>
      <c r="K301" s="225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131</v>
      </c>
      <c r="AU301" s="234" t="s">
        <v>82</v>
      </c>
      <c r="AV301" s="13" t="s">
        <v>82</v>
      </c>
      <c r="AW301" s="13" t="s">
        <v>33</v>
      </c>
      <c r="AX301" s="13" t="s">
        <v>80</v>
      </c>
      <c r="AY301" s="234" t="s">
        <v>118</v>
      </c>
    </row>
    <row r="302" s="2" customFormat="1" ht="16.5" customHeight="1">
      <c r="A302" s="38"/>
      <c r="B302" s="39"/>
      <c r="C302" s="246" t="s">
        <v>459</v>
      </c>
      <c r="D302" s="246" t="s">
        <v>251</v>
      </c>
      <c r="E302" s="247" t="s">
        <v>460</v>
      </c>
      <c r="F302" s="248" t="s">
        <v>461</v>
      </c>
      <c r="G302" s="249" t="s">
        <v>142</v>
      </c>
      <c r="H302" s="250">
        <v>1</v>
      </c>
      <c r="I302" s="251"/>
      <c r="J302" s="252">
        <f>ROUND(I302*H302,2)</f>
        <v>0</v>
      </c>
      <c r="K302" s="248" t="s">
        <v>124</v>
      </c>
      <c r="L302" s="253"/>
      <c r="M302" s="254" t="s">
        <v>19</v>
      </c>
      <c r="N302" s="255" t="s">
        <v>43</v>
      </c>
      <c r="O302" s="84"/>
      <c r="P302" s="213">
        <f>O302*H302</f>
        <v>0</v>
      </c>
      <c r="Q302" s="213">
        <v>0.00010000000000000001</v>
      </c>
      <c r="R302" s="213">
        <f>Q302*H302</f>
        <v>0.00010000000000000001</v>
      </c>
      <c r="S302" s="213">
        <v>0</v>
      </c>
      <c r="T302" s="21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176</v>
      </c>
      <c r="AT302" s="215" t="s">
        <v>251</v>
      </c>
      <c r="AU302" s="215" t="s">
        <v>82</v>
      </c>
      <c r="AY302" s="17" t="s">
        <v>118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80</v>
      </c>
      <c r="BK302" s="216">
        <f>ROUND(I302*H302,2)</f>
        <v>0</v>
      </c>
      <c r="BL302" s="17" t="s">
        <v>125</v>
      </c>
      <c r="BM302" s="215" t="s">
        <v>462</v>
      </c>
    </row>
    <row r="303" s="13" customFormat="1">
      <c r="A303" s="13"/>
      <c r="B303" s="224"/>
      <c r="C303" s="225"/>
      <c r="D303" s="222" t="s">
        <v>131</v>
      </c>
      <c r="E303" s="226" t="s">
        <v>19</v>
      </c>
      <c r="F303" s="227" t="s">
        <v>440</v>
      </c>
      <c r="G303" s="225"/>
      <c r="H303" s="228">
        <v>1</v>
      </c>
      <c r="I303" s="229"/>
      <c r="J303" s="225"/>
      <c r="K303" s="225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131</v>
      </c>
      <c r="AU303" s="234" t="s">
        <v>82</v>
      </c>
      <c r="AV303" s="13" t="s">
        <v>82</v>
      </c>
      <c r="AW303" s="13" t="s">
        <v>33</v>
      </c>
      <c r="AX303" s="13" t="s">
        <v>80</v>
      </c>
      <c r="AY303" s="234" t="s">
        <v>118</v>
      </c>
    </row>
    <row r="304" s="2" customFormat="1" ht="16.5" customHeight="1">
      <c r="A304" s="38"/>
      <c r="B304" s="39"/>
      <c r="C304" s="246" t="s">
        <v>463</v>
      </c>
      <c r="D304" s="246" t="s">
        <v>251</v>
      </c>
      <c r="E304" s="247" t="s">
        <v>464</v>
      </c>
      <c r="F304" s="248" t="s">
        <v>465</v>
      </c>
      <c r="G304" s="249" t="s">
        <v>142</v>
      </c>
      <c r="H304" s="250">
        <v>1</v>
      </c>
      <c r="I304" s="251"/>
      <c r="J304" s="252">
        <f>ROUND(I304*H304,2)</f>
        <v>0</v>
      </c>
      <c r="K304" s="248" t="s">
        <v>124</v>
      </c>
      <c r="L304" s="253"/>
      <c r="M304" s="254" t="s">
        <v>19</v>
      </c>
      <c r="N304" s="255" t="s">
        <v>43</v>
      </c>
      <c r="O304" s="84"/>
      <c r="P304" s="213">
        <f>O304*H304</f>
        <v>0</v>
      </c>
      <c r="Q304" s="213">
        <v>0.00035</v>
      </c>
      <c r="R304" s="213">
        <f>Q304*H304</f>
        <v>0.00035</v>
      </c>
      <c r="S304" s="213">
        <v>0</v>
      </c>
      <c r="T304" s="21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5" t="s">
        <v>176</v>
      </c>
      <c r="AT304" s="215" t="s">
        <v>251</v>
      </c>
      <c r="AU304" s="215" t="s">
        <v>82</v>
      </c>
      <c r="AY304" s="17" t="s">
        <v>118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7" t="s">
        <v>80</v>
      </c>
      <c r="BK304" s="216">
        <f>ROUND(I304*H304,2)</f>
        <v>0</v>
      </c>
      <c r="BL304" s="17" t="s">
        <v>125</v>
      </c>
      <c r="BM304" s="215" t="s">
        <v>466</v>
      </c>
    </row>
    <row r="305" s="13" customFormat="1">
      <c r="A305" s="13"/>
      <c r="B305" s="224"/>
      <c r="C305" s="225"/>
      <c r="D305" s="222" t="s">
        <v>131</v>
      </c>
      <c r="E305" s="226" t="s">
        <v>19</v>
      </c>
      <c r="F305" s="227" t="s">
        <v>440</v>
      </c>
      <c r="G305" s="225"/>
      <c r="H305" s="228">
        <v>1</v>
      </c>
      <c r="I305" s="229"/>
      <c r="J305" s="225"/>
      <c r="K305" s="225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131</v>
      </c>
      <c r="AU305" s="234" t="s">
        <v>82</v>
      </c>
      <c r="AV305" s="13" t="s">
        <v>82</v>
      </c>
      <c r="AW305" s="13" t="s">
        <v>33</v>
      </c>
      <c r="AX305" s="13" t="s">
        <v>80</v>
      </c>
      <c r="AY305" s="234" t="s">
        <v>118</v>
      </c>
    </row>
    <row r="306" s="2" customFormat="1" ht="21.75" customHeight="1">
      <c r="A306" s="38"/>
      <c r="B306" s="39"/>
      <c r="C306" s="204" t="s">
        <v>467</v>
      </c>
      <c r="D306" s="204" t="s">
        <v>120</v>
      </c>
      <c r="E306" s="205" t="s">
        <v>468</v>
      </c>
      <c r="F306" s="206" t="s">
        <v>469</v>
      </c>
      <c r="G306" s="207" t="s">
        <v>153</v>
      </c>
      <c r="H306" s="208">
        <v>13.199999999999999</v>
      </c>
      <c r="I306" s="209"/>
      <c r="J306" s="210">
        <f>ROUND(I306*H306,2)</f>
        <v>0</v>
      </c>
      <c r="K306" s="206" t="s">
        <v>124</v>
      </c>
      <c r="L306" s="44"/>
      <c r="M306" s="211" t="s">
        <v>19</v>
      </c>
      <c r="N306" s="212" t="s">
        <v>43</v>
      </c>
      <c r="O306" s="84"/>
      <c r="P306" s="213">
        <f>O306*H306</f>
        <v>0</v>
      </c>
      <c r="Q306" s="213">
        <v>0</v>
      </c>
      <c r="R306" s="213">
        <f>Q306*H306</f>
        <v>0</v>
      </c>
      <c r="S306" s="213">
        <v>0</v>
      </c>
      <c r="T306" s="21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5" t="s">
        <v>125</v>
      </c>
      <c r="AT306" s="215" t="s">
        <v>120</v>
      </c>
      <c r="AU306" s="215" t="s">
        <v>82</v>
      </c>
      <c r="AY306" s="17" t="s">
        <v>118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7" t="s">
        <v>80</v>
      </c>
      <c r="BK306" s="216">
        <f>ROUND(I306*H306,2)</f>
        <v>0</v>
      </c>
      <c r="BL306" s="17" t="s">
        <v>125</v>
      </c>
      <c r="BM306" s="215" t="s">
        <v>470</v>
      </c>
    </row>
    <row r="307" s="2" customFormat="1">
      <c r="A307" s="38"/>
      <c r="B307" s="39"/>
      <c r="C307" s="40"/>
      <c r="D307" s="217" t="s">
        <v>127</v>
      </c>
      <c r="E307" s="40"/>
      <c r="F307" s="218" t="s">
        <v>471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127</v>
      </c>
      <c r="AU307" s="17" t="s">
        <v>82</v>
      </c>
    </row>
    <row r="308" s="2" customFormat="1">
      <c r="A308" s="38"/>
      <c r="B308" s="39"/>
      <c r="C308" s="40"/>
      <c r="D308" s="222" t="s">
        <v>129</v>
      </c>
      <c r="E308" s="40"/>
      <c r="F308" s="223" t="s">
        <v>472</v>
      </c>
      <c r="G308" s="40"/>
      <c r="H308" s="40"/>
      <c r="I308" s="219"/>
      <c r="J308" s="40"/>
      <c r="K308" s="40"/>
      <c r="L308" s="44"/>
      <c r="M308" s="220"/>
      <c r="N308" s="221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129</v>
      </c>
      <c r="AU308" s="17" t="s">
        <v>82</v>
      </c>
    </row>
    <row r="309" s="13" customFormat="1">
      <c r="A309" s="13"/>
      <c r="B309" s="224"/>
      <c r="C309" s="225"/>
      <c r="D309" s="222" t="s">
        <v>131</v>
      </c>
      <c r="E309" s="226" t="s">
        <v>19</v>
      </c>
      <c r="F309" s="227" t="s">
        <v>157</v>
      </c>
      <c r="G309" s="225"/>
      <c r="H309" s="228">
        <v>13.199999999999999</v>
      </c>
      <c r="I309" s="229"/>
      <c r="J309" s="225"/>
      <c r="K309" s="225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131</v>
      </c>
      <c r="AU309" s="234" t="s">
        <v>82</v>
      </c>
      <c r="AV309" s="13" t="s">
        <v>82</v>
      </c>
      <c r="AW309" s="13" t="s">
        <v>33</v>
      </c>
      <c r="AX309" s="13" t="s">
        <v>80</v>
      </c>
      <c r="AY309" s="234" t="s">
        <v>118</v>
      </c>
    </row>
    <row r="310" s="2" customFormat="1" ht="24.15" customHeight="1">
      <c r="A310" s="38"/>
      <c r="B310" s="39"/>
      <c r="C310" s="204" t="s">
        <v>473</v>
      </c>
      <c r="D310" s="204" t="s">
        <v>120</v>
      </c>
      <c r="E310" s="205" t="s">
        <v>474</v>
      </c>
      <c r="F310" s="206" t="s">
        <v>475</v>
      </c>
      <c r="G310" s="207" t="s">
        <v>153</v>
      </c>
      <c r="H310" s="208">
        <v>13.199999999999999</v>
      </c>
      <c r="I310" s="209"/>
      <c r="J310" s="210">
        <f>ROUND(I310*H310,2)</f>
        <v>0</v>
      </c>
      <c r="K310" s="206" t="s">
        <v>124</v>
      </c>
      <c r="L310" s="44"/>
      <c r="M310" s="211" t="s">
        <v>19</v>
      </c>
      <c r="N310" s="212" t="s">
        <v>43</v>
      </c>
      <c r="O310" s="84"/>
      <c r="P310" s="213">
        <f>O310*H310</f>
        <v>0</v>
      </c>
      <c r="Q310" s="213">
        <v>0.00011</v>
      </c>
      <c r="R310" s="213">
        <f>Q310*H310</f>
        <v>0.001452</v>
      </c>
      <c r="S310" s="213">
        <v>0</v>
      </c>
      <c r="T310" s="21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15" t="s">
        <v>125</v>
      </c>
      <c r="AT310" s="215" t="s">
        <v>120</v>
      </c>
      <c r="AU310" s="215" t="s">
        <v>82</v>
      </c>
      <c r="AY310" s="17" t="s">
        <v>118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7" t="s">
        <v>80</v>
      </c>
      <c r="BK310" s="216">
        <f>ROUND(I310*H310,2)</f>
        <v>0</v>
      </c>
      <c r="BL310" s="17" t="s">
        <v>125</v>
      </c>
      <c r="BM310" s="215" t="s">
        <v>476</v>
      </c>
    </row>
    <row r="311" s="2" customFormat="1">
      <c r="A311" s="38"/>
      <c r="B311" s="39"/>
      <c r="C311" s="40"/>
      <c r="D311" s="217" t="s">
        <v>127</v>
      </c>
      <c r="E311" s="40"/>
      <c r="F311" s="218" t="s">
        <v>477</v>
      </c>
      <c r="G311" s="40"/>
      <c r="H311" s="40"/>
      <c r="I311" s="219"/>
      <c r="J311" s="40"/>
      <c r="K311" s="40"/>
      <c r="L311" s="44"/>
      <c r="M311" s="220"/>
      <c r="N311" s="221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127</v>
      </c>
      <c r="AU311" s="17" t="s">
        <v>82</v>
      </c>
    </row>
    <row r="312" s="13" customFormat="1">
      <c r="A312" s="13"/>
      <c r="B312" s="224"/>
      <c r="C312" s="225"/>
      <c r="D312" s="222" t="s">
        <v>131</v>
      </c>
      <c r="E312" s="226" t="s">
        <v>19</v>
      </c>
      <c r="F312" s="227" t="s">
        <v>157</v>
      </c>
      <c r="G312" s="225"/>
      <c r="H312" s="228">
        <v>13.199999999999999</v>
      </c>
      <c r="I312" s="229"/>
      <c r="J312" s="225"/>
      <c r="K312" s="225"/>
      <c r="L312" s="230"/>
      <c r="M312" s="231"/>
      <c r="N312" s="232"/>
      <c r="O312" s="232"/>
      <c r="P312" s="232"/>
      <c r="Q312" s="232"/>
      <c r="R312" s="232"/>
      <c r="S312" s="232"/>
      <c r="T312" s="23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4" t="s">
        <v>131</v>
      </c>
      <c r="AU312" s="234" t="s">
        <v>82</v>
      </c>
      <c r="AV312" s="13" t="s">
        <v>82</v>
      </c>
      <c r="AW312" s="13" t="s">
        <v>33</v>
      </c>
      <c r="AX312" s="13" t="s">
        <v>80</v>
      </c>
      <c r="AY312" s="234" t="s">
        <v>118</v>
      </c>
    </row>
    <row r="313" s="2" customFormat="1" ht="21.75" customHeight="1">
      <c r="A313" s="38"/>
      <c r="B313" s="39"/>
      <c r="C313" s="204" t="s">
        <v>478</v>
      </c>
      <c r="D313" s="204" t="s">
        <v>120</v>
      </c>
      <c r="E313" s="205" t="s">
        <v>479</v>
      </c>
      <c r="F313" s="206" t="s">
        <v>480</v>
      </c>
      <c r="G313" s="207" t="s">
        <v>142</v>
      </c>
      <c r="H313" s="208">
        <v>2</v>
      </c>
      <c r="I313" s="209"/>
      <c r="J313" s="210">
        <f>ROUND(I313*H313,2)</f>
        <v>0</v>
      </c>
      <c r="K313" s="206" t="s">
        <v>124</v>
      </c>
      <c r="L313" s="44"/>
      <c r="M313" s="211" t="s">
        <v>19</v>
      </c>
      <c r="N313" s="212" t="s">
        <v>43</v>
      </c>
      <c r="O313" s="84"/>
      <c r="P313" s="213">
        <f>O313*H313</f>
        <v>0</v>
      </c>
      <c r="Q313" s="213">
        <v>16.75142</v>
      </c>
      <c r="R313" s="213">
        <f>Q313*H313</f>
        <v>33.502839999999999</v>
      </c>
      <c r="S313" s="213">
        <v>0</v>
      </c>
      <c r="T313" s="21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5" t="s">
        <v>125</v>
      </c>
      <c r="AT313" s="215" t="s">
        <v>120</v>
      </c>
      <c r="AU313" s="215" t="s">
        <v>82</v>
      </c>
      <c r="AY313" s="17" t="s">
        <v>118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7" t="s">
        <v>80</v>
      </c>
      <c r="BK313" s="216">
        <f>ROUND(I313*H313,2)</f>
        <v>0</v>
      </c>
      <c r="BL313" s="17" t="s">
        <v>125</v>
      </c>
      <c r="BM313" s="215" t="s">
        <v>481</v>
      </c>
    </row>
    <row r="314" s="2" customFormat="1">
      <c r="A314" s="38"/>
      <c r="B314" s="39"/>
      <c r="C314" s="40"/>
      <c r="D314" s="217" t="s">
        <v>127</v>
      </c>
      <c r="E314" s="40"/>
      <c r="F314" s="218" t="s">
        <v>482</v>
      </c>
      <c r="G314" s="40"/>
      <c r="H314" s="40"/>
      <c r="I314" s="219"/>
      <c r="J314" s="40"/>
      <c r="K314" s="40"/>
      <c r="L314" s="44"/>
      <c r="M314" s="220"/>
      <c r="N314" s="221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127</v>
      </c>
      <c r="AU314" s="17" t="s">
        <v>82</v>
      </c>
    </row>
    <row r="315" s="2" customFormat="1">
      <c r="A315" s="38"/>
      <c r="B315" s="39"/>
      <c r="C315" s="40"/>
      <c r="D315" s="222" t="s">
        <v>129</v>
      </c>
      <c r="E315" s="40"/>
      <c r="F315" s="223" t="s">
        <v>483</v>
      </c>
      <c r="G315" s="40"/>
      <c r="H315" s="40"/>
      <c r="I315" s="219"/>
      <c r="J315" s="40"/>
      <c r="K315" s="40"/>
      <c r="L315" s="44"/>
      <c r="M315" s="220"/>
      <c r="N315" s="221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129</v>
      </c>
      <c r="AU315" s="17" t="s">
        <v>82</v>
      </c>
    </row>
    <row r="316" s="13" customFormat="1">
      <c r="A316" s="13"/>
      <c r="B316" s="224"/>
      <c r="C316" s="225"/>
      <c r="D316" s="222" t="s">
        <v>131</v>
      </c>
      <c r="E316" s="226" t="s">
        <v>19</v>
      </c>
      <c r="F316" s="227" t="s">
        <v>484</v>
      </c>
      <c r="G316" s="225"/>
      <c r="H316" s="228">
        <v>2</v>
      </c>
      <c r="I316" s="229"/>
      <c r="J316" s="225"/>
      <c r="K316" s="225"/>
      <c r="L316" s="230"/>
      <c r="M316" s="231"/>
      <c r="N316" s="232"/>
      <c r="O316" s="232"/>
      <c r="P316" s="232"/>
      <c r="Q316" s="232"/>
      <c r="R316" s="232"/>
      <c r="S316" s="232"/>
      <c r="T316" s="23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4" t="s">
        <v>131</v>
      </c>
      <c r="AU316" s="234" t="s">
        <v>82</v>
      </c>
      <c r="AV316" s="13" t="s">
        <v>82</v>
      </c>
      <c r="AW316" s="13" t="s">
        <v>33</v>
      </c>
      <c r="AX316" s="13" t="s">
        <v>80</v>
      </c>
      <c r="AY316" s="234" t="s">
        <v>118</v>
      </c>
    </row>
    <row r="317" s="2" customFormat="1" ht="16.5" customHeight="1">
      <c r="A317" s="38"/>
      <c r="B317" s="39"/>
      <c r="C317" s="204" t="s">
        <v>485</v>
      </c>
      <c r="D317" s="204" t="s">
        <v>120</v>
      </c>
      <c r="E317" s="205" t="s">
        <v>486</v>
      </c>
      <c r="F317" s="206" t="s">
        <v>487</v>
      </c>
      <c r="G317" s="207" t="s">
        <v>168</v>
      </c>
      <c r="H317" s="208">
        <v>4.9640000000000004</v>
      </c>
      <c r="I317" s="209"/>
      <c r="J317" s="210">
        <f>ROUND(I317*H317,2)</f>
        <v>0</v>
      </c>
      <c r="K317" s="206" t="s">
        <v>124</v>
      </c>
      <c r="L317" s="44"/>
      <c r="M317" s="211" t="s">
        <v>19</v>
      </c>
      <c r="N317" s="212" t="s">
        <v>43</v>
      </c>
      <c r="O317" s="84"/>
      <c r="P317" s="213">
        <f>O317*H317</f>
        <v>0</v>
      </c>
      <c r="Q317" s="213">
        <v>2.5122499999999999</v>
      </c>
      <c r="R317" s="213">
        <f>Q317*H317</f>
        <v>12.470809000000001</v>
      </c>
      <c r="S317" s="213">
        <v>0</v>
      </c>
      <c r="T317" s="214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15" t="s">
        <v>125</v>
      </c>
      <c r="AT317" s="215" t="s">
        <v>120</v>
      </c>
      <c r="AU317" s="215" t="s">
        <v>82</v>
      </c>
      <c r="AY317" s="17" t="s">
        <v>118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7" t="s">
        <v>80</v>
      </c>
      <c r="BK317" s="216">
        <f>ROUND(I317*H317,2)</f>
        <v>0</v>
      </c>
      <c r="BL317" s="17" t="s">
        <v>125</v>
      </c>
      <c r="BM317" s="215" t="s">
        <v>488</v>
      </c>
    </row>
    <row r="318" s="2" customFormat="1">
      <c r="A318" s="38"/>
      <c r="B318" s="39"/>
      <c r="C318" s="40"/>
      <c r="D318" s="217" t="s">
        <v>127</v>
      </c>
      <c r="E318" s="40"/>
      <c r="F318" s="218" t="s">
        <v>489</v>
      </c>
      <c r="G318" s="40"/>
      <c r="H318" s="40"/>
      <c r="I318" s="219"/>
      <c r="J318" s="40"/>
      <c r="K318" s="40"/>
      <c r="L318" s="44"/>
      <c r="M318" s="220"/>
      <c r="N318" s="221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127</v>
      </c>
      <c r="AU318" s="17" t="s">
        <v>82</v>
      </c>
    </row>
    <row r="319" s="2" customFormat="1">
      <c r="A319" s="38"/>
      <c r="B319" s="39"/>
      <c r="C319" s="40"/>
      <c r="D319" s="222" t="s">
        <v>129</v>
      </c>
      <c r="E319" s="40"/>
      <c r="F319" s="223" t="s">
        <v>490</v>
      </c>
      <c r="G319" s="40"/>
      <c r="H319" s="40"/>
      <c r="I319" s="219"/>
      <c r="J319" s="40"/>
      <c r="K319" s="40"/>
      <c r="L319" s="44"/>
      <c r="M319" s="220"/>
      <c r="N319" s="221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129</v>
      </c>
      <c r="AU319" s="17" t="s">
        <v>82</v>
      </c>
    </row>
    <row r="320" s="13" customFormat="1">
      <c r="A320" s="13"/>
      <c r="B320" s="224"/>
      <c r="C320" s="225"/>
      <c r="D320" s="222" t="s">
        <v>131</v>
      </c>
      <c r="E320" s="226" t="s">
        <v>19</v>
      </c>
      <c r="F320" s="227" t="s">
        <v>491</v>
      </c>
      <c r="G320" s="225"/>
      <c r="H320" s="228">
        <v>4.9640000000000004</v>
      </c>
      <c r="I320" s="229"/>
      <c r="J320" s="225"/>
      <c r="K320" s="225"/>
      <c r="L320" s="230"/>
      <c r="M320" s="231"/>
      <c r="N320" s="232"/>
      <c r="O320" s="232"/>
      <c r="P320" s="232"/>
      <c r="Q320" s="232"/>
      <c r="R320" s="232"/>
      <c r="S320" s="232"/>
      <c r="T320" s="23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4" t="s">
        <v>131</v>
      </c>
      <c r="AU320" s="234" t="s">
        <v>82</v>
      </c>
      <c r="AV320" s="13" t="s">
        <v>82</v>
      </c>
      <c r="AW320" s="13" t="s">
        <v>33</v>
      </c>
      <c r="AX320" s="13" t="s">
        <v>80</v>
      </c>
      <c r="AY320" s="234" t="s">
        <v>118</v>
      </c>
    </row>
    <row r="321" s="2" customFormat="1" ht="16.5" customHeight="1">
      <c r="A321" s="38"/>
      <c r="B321" s="39"/>
      <c r="C321" s="204" t="s">
        <v>492</v>
      </c>
      <c r="D321" s="204" t="s">
        <v>120</v>
      </c>
      <c r="E321" s="205" t="s">
        <v>493</v>
      </c>
      <c r="F321" s="206" t="s">
        <v>494</v>
      </c>
      <c r="G321" s="207" t="s">
        <v>168</v>
      </c>
      <c r="H321" s="208">
        <v>2.3999999999999999</v>
      </c>
      <c r="I321" s="209"/>
      <c r="J321" s="210">
        <f>ROUND(I321*H321,2)</f>
        <v>0</v>
      </c>
      <c r="K321" s="206" t="s">
        <v>124</v>
      </c>
      <c r="L321" s="44"/>
      <c r="M321" s="211" t="s">
        <v>19</v>
      </c>
      <c r="N321" s="212" t="s">
        <v>43</v>
      </c>
      <c r="O321" s="84"/>
      <c r="P321" s="213">
        <f>O321*H321</f>
        <v>0</v>
      </c>
      <c r="Q321" s="213">
        <v>0.12</v>
      </c>
      <c r="R321" s="213">
        <f>Q321*H321</f>
        <v>0.28799999999999998</v>
      </c>
      <c r="S321" s="213">
        <v>2.2000000000000002</v>
      </c>
      <c r="T321" s="214">
        <f>S321*H321</f>
        <v>5.2800000000000002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15" t="s">
        <v>125</v>
      </c>
      <c r="AT321" s="215" t="s">
        <v>120</v>
      </c>
      <c r="AU321" s="215" t="s">
        <v>82</v>
      </c>
      <c r="AY321" s="17" t="s">
        <v>118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17" t="s">
        <v>80</v>
      </c>
      <c r="BK321" s="216">
        <f>ROUND(I321*H321,2)</f>
        <v>0</v>
      </c>
      <c r="BL321" s="17" t="s">
        <v>125</v>
      </c>
      <c r="BM321" s="215" t="s">
        <v>495</v>
      </c>
    </row>
    <row r="322" s="2" customFormat="1">
      <c r="A322" s="38"/>
      <c r="B322" s="39"/>
      <c r="C322" s="40"/>
      <c r="D322" s="217" t="s">
        <v>127</v>
      </c>
      <c r="E322" s="40"/>
      <c r="F322" s="218" t="s">
        <v>496</v>
      </c>
      <c r="G322" s="40"/>
      <c r="H322" s="40"/>
      <c r="I322" s="219"/>
      <c r="J322" s="40"/>
      <c r="K322" s="40"/>
      <c r="L322" s="44"/>
      <c r="M322" s="220"/>
      <c r="N322" s="221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127</v>
      </c>
      <c r="AU322" s="17" t="s">
        <v>82</v>
      </c>
    </row>
    <row r="323" s="2" customFormat="1">
      <c r="A323" s="38"/>
      <c r="B323" s="39"/>
      <c r="C323" s="40"/>
      <c r="D323" s="222" t="s">
        <v>129</v>
      </c>
      <c r="E323" s="40"/>
      <c r="F323" s="223" t="s">
        <v>497</v>
      </c>
      <c r="G323" s="40"/>
      <c r="H323" s="40"/>
      <c r="I323" s="219"/>
      <c r="J323" s="40"/>
      <c r="K323" s="40"/>
      <c r="L323" s="44"/>
      <c r="M323" s="220"/>
      <c r="N323" s="221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129</v>
      </c>
      <c r="AU323" s="17" t="s">
        <v>82</v>
      </c>
    </row>
    <row r="324" s="13" customFormat="1">
      <c r="A324" s="13"/>
      <c r="B324" s="224"/>
      <c r="C324" s="225"/>
      <c r="D324" s="222" t="s">
        <v>131</v>
      </c>
      <c r="E324" s="226" t="s">
        <v>19</v>
      </c>
      <c r="F324" s="227" t="s">
        <v>498</v>
      </c>
      <c r="G324" s="225"/>
      <c r="H324" s="228">
        <v>2.3999999999999999</v>
      </c>
      <c r="I324" s="229"/>
      <c r="J324" s="225"/>
      <c r="K324" s="225"/>
      <c r="L324" s="230"/>
      <c r="M324" s="231"/>
      <c r="N324" s="232"/>
      <c r="O324" s="232"/>
      <c r="P324" s="232"/>
      <c r="Q324" s="232"/>
      <c r="R324" s="232"/>
      <c r="S324" s="232"/>
      <c r="T324" s="23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4" t="s">
        <v>131</v>
      </c>
      <c r="AU324" s="234" t="s">
        <v>82</v>
      </c>
      <c r="AV324" s="13" t="s">
        <v>82</v>
      </c>
      <c r="AW324" s="13" t="s">
        <v>33</v>
      </c>
      <c r="AX324" s="13" t="s">
        <v>80</v>
      </c>
      <c r="AY324" s="234" t="s">
        <v>118</v>
      </c>
    </row>
    <row r="325" s="2" customFormat="1" ht="33" customHeight="1">
      <c r="A325" s="38"/>
      <c r="B325" s="39"/>
      <c r="C325" s="204" t="s">
        <v>499</v>
      </c>
      <c r="D325" s="204" t="s">
        <v>120</v>
      </c>
      <c r="E325" s="205" t="s">
        <v>500</v>
      </c>
      <c r="F325" s="206" t="s">
        <v>501</v>
      </c>
      <c r="G325" s="207" t="s">
        <v>153</v>
      </c>
      <c r="H325" s="208">
        <v>8</v>
      </c>
      <c r="I325" s="209"/>
      <c r="J325" s="210">
        <f>ROUND(I325*H325,2)</f>
        <v>0</v>
      </c>
      <c r="K325" s="206" t="s">
        <v>124</v>
      </c>
      <c r="L325" s="44"/>
      <c r="M325" s="211" t="s">
        <v>19</v>
      </c>
      <c r="N325" s="212" t="s">
        <v>43</v>
      </c>
      <c r="O325" s="84"/>
      <c r="P325" s="213">
        <f>O325*H325</f>
        <v>0</v>
      </c>
      <c r="Q325" s="213">
        <v>0</v>
      </c>
      <c r="R325" s="213">
        <f>Q325*H325</f>
        <v>0</v>
      </c>
      <c r="S325" s="213">
        <v>0.97999999999999998</v>
      </c>
      <c r="T325" s="214">
        <f>S325*H325</f>
        <v>7.8399999999999999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15" t="s">
        <v>125</v>
      </c>
      <c r="AT325" s="215" t="s">
        <v>120</v>
      </c>
      <c r="AU325" s="215" t="s">
        <v>82</v>
      </c>
      <c r="AY325" s="17" t="s">
        <v>118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17" t="s">
        <v>80</v>
      </c>
      <c r="BK325" s="216">
        <f>ROUND(I325*H325,2)</f>
        <v>0</v>
      </c>
      <c r="BL325" s="17" t="s">
        <v>125</v>
      </c>
      <c r="BM325" s="215" t="s">
        <v>502</v>
      </c>
    </row>
    <row r="326" s="2" customFormat="1">
      <c r="A326" s="38"/>
      <c r="B326" s="39"/>
      <c r="C326" s="40"/>
      <c r="D326" s="217" t="s">
        <v>127</v>
      </c>
      <c r="E326" s="40"/>
      <c r="F326" s="218" t="s">
        <v>503</v>
      </c>
      <c r="G326" s="40"/>
      <c r="H326" s="40"/>
      <c r="I326" s="219"/>
      <c r="J326" s="40"/>
      <c r="K326" s="40"/>
      <c r="L326" s="44"/>
      <c r="M326" s="220"/>
      <c r="N326" s="221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127</v>
      </c>
      <c r="AU326" s="17" t="s">
        <v>82</v>
      </c>
    </row>
    <row r="327" s="2" customFormat="1">
      <c r="A327" s="38"/>
      <c r="B327" s="39"/>
      <c r="C327" s="40"/>
      <c r="D327" s="222" t="s">
        <v>129</v>
      </c>
      <c r="E327" s="40"/>
      <c r="F327" s="223" t="s">
        <v>504</v>
      </c>
      <c r="G327" s="40"/>
      <c r="H327" s="40"/>
      <c r="I327" s="219"/>
      <c r="J327" s="40"/>
      <c r="K327" s="40"/>
      <c r="L327" s="44"/>
      <c r="M327" s="220"/>
      <c r="N327" s="221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129</v>
      </c>
      <c r="AU327" s="17" t="s">
        <v>82</v>
      </c>
    </row>
    <row r="328" s="13" customFormat="1">
      <c r="A328" s="13"/>
      <c r="B328" s="224"/>
      <c r="C328" s="225"/>
      <c r="D328" s="222" t="s">
        <v>131</v>
      </c>
      <c r="E328" s="226" t="s">
        <v>19</v>
      </c>
      <c r="F328" s="227" t="s">
        <v>505</v>
      </c>
      <c r="G328" s="225"/>
      <c r="H328" s="228">
        <v>8</v>
      </c>
      <c r="I328" s="229"/>
      <c r="J328" s="225"/>
      <c r="K328" s="225"/>
      <c r="L328" s="230"/>
      <c r="M328" s="231"/>
      <c r="N328" s="232"/>
      <c r="O328" s="232"/>
      <c r="P328" s="232"/>
      <c r="Q328" s="232"/>
      <c r="R328" s="232"/>
      <c r="S328" s="232"/>
      <c r="T328" s="23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4" t="s">
        <v>131</v>
      </c>
      <c r="AU328" s="234" t="s">
        <v>82</v>
      </c>
      <c r="AV328" s="13" t="s">
        <v>82</v>
      </c>
      <c r="AW328" s="13" t="s">
        <v>33</v>
      </c>
      <c r="AX328" s="13" t="s">
        <v>80</v>
      </c>
      <c r="AY328" s="234" t="s">
        <v>118</v>
      </c>
    </row>
    <row r="329" s="2" customFormat="1" ht="16.5" customHeight="1">
      <c r="A329" s="38"/>
      <c r="B329" s="39"/>
      <c r="C329" s="204" t="s">
        <v>506</v>
      </c>
      <c r="D329" s="204" t="s">
        <v>120</v>
      </c>
      <c r="E329" s="205" t="s">
        <v>507</v>
      </c>
      <c r="F329" s="206" t="s">
        <v>508</v>
      </c>
      <c r="G329" s="207" t="s">
        <v>142</v>
      </c>
      <c r="H329" s="208">
        <v>6</v>
      </c>
      <c r="I329" s="209"/>
      <c r="J329" s="210">
        <f>ROUND(I329*H329,2)</f>
        <v>0</v>
      </c>
      <c r="K329" s="206" t="s">
        <v>19</v>
      </c>
      <c r="L329" s="44"/>
      <c r="M329" s="211" t="s">
        <v>19</v>
      </c>
      <c r="N329" s="212" t="s">
        <v>43</v>
      </c>
      <c r="O329" s="84"/>
      <c r="P329" s="213">
        <f>O329*H329</f>
        <v>0</v>
      </c>
      <c r="Q329" s="213">
        <v>0</v>
      </c>
      <c r="R329" s="213">
        <f>Q329*H329</f>
        <v>0</v>
      </c>
      <c r="S329" s="213">
        <v>0</v>
      </c>
      <c r="T329" s="21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15" t="s">
        <v>125</v>
      </c>
      <c r="AT329" s="215" t="s">
        <v>120</v>
      </c>
      <c r="AU329" s="215" t="s">
        <v>82</v>
      </c>
      <c r="AY329" s="17" t="s">
        <v>118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7" t="s">
        <v>80</v>
      </c>
      <c r="BK329" s="216">
        <f>ROUND(I329*H329,2)</f>
        <v>0</v>
      </c>
      <c r="BL329" s="17" t="s">
        <v>125</v>
      </c>
      <c r="BM329" s="215" t="s">
        <v>509</v>
      </c>
    </row>
    <row r="330" s="13" customFormat="1">
      <c r="A330" s="13"/>
      <c r="B330" s="224"/>
      <c r="C330" s="225"/>
      <c r="D330" s="222" t="s">
        <v>131</v>
      </c>
      <c r="E330" s="226" t="s">
        <v>19</v>
      </c>
      <c r="F330" s="227" t="s">
        <v>510</v>
      </c>
      <c r="G330" s="225"/>
      <c r="H330" s="228">
        <v>6</v>
      </c>
      <c r="I330" s="229"/>
      <c r="J330" s="225"/>
      <c r="K330" s="225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131</v>
      </c>
      <c r="AU330" s="234" t="s">
        <v>82</v>
      </c>
      <c r="AV330" s="13" t="s">
        <v>82</v>
      </c>
      <c r="AW330" s="13" t="s">
        <v>33</v>
      </c>
      <c r="AX330" s="13" t="s">
        <v>80</v>
      </c>
      <c r="AY330" s="234" t="s">
        <v>118</v>
      </c>
    </row>
    <row r="331" s="12" customFormat="1" ht="22.8" customHeight="1">
      <c r="A331" s="12"/>
      <c r="B331" s="188"/>
      <c r="C331" s="189"/>
      <c r="D331" s="190" t="s">
        <v>71</v>
      </c>
      <c r="E331" s="202" t="s">
        <v>511</v>
      </c>
      <c r="F331" s="202" t="s">
        <v>512</v>
      </c>
      <c r="G331" s="189"/>
      <c r="H331" s="189"/>
      <c r="I331" s="192"/>
      <c r="J331" s="203">
        <f>BK331</f>
        <v>0</v>
      </c>
      <c r="K331" s="189"/>
      <c r="L331" s="194"/>
      <c r="M331" s="195"/>
      <c r="N331" s="196"/>
      <c r="O331" s="196"/>
      <c r="P331" s="197">
        <f>SUM(P332:P362)</f>
        <v>0</v>
      </c>
      <c r="Q331" s="196"/>
      <c r="R331" s="197">
        <f>SUM(R332:R362)</f>
        <v>0</v>
      </c>
      <c r="S331" s="196"/>
      <c r="T331" s="198">
        <f>SUM(T332:T362)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199" t="s">
        <v>80</v>
      </c>
      <c r="AT331" s="200" t="s">
        <v>71</v>
      </c>
      <c r="AU331" s="200" t="s">
        <v>80</v>
      </c>
      <c r="AY331" s="199" t="s">
        <v>118</v>
      </c>
      <c r="BK331" s="201">
        <f>SUM(BK332:BK362)</f>
        <v>0</v>
      </c>
    </row>
    <row r="332" s="2" customFormat="1" ht="24.15" customHeight="1">
      <c r="A332" s="38"/>
      <c r="B332" s="39"/>
      <c r="C332" s="204" t="s">
        <v>513</v>
      </c>
      <c r="D332" s="204" t="s">
        <v>120</v>
      </c>
      <c r="E332" s="205" t="s">
        <v>514</v>
      </c>
      <c r="F332" s="206" t="s">
        <v>515</v>
      </c>
      <c r="G332" s="207" t="s">
        <v>236</v>
      </c>
      <c r="H332" s="208">
        <v>204.86099999999999</v>
      </c>
      <c r="I332" s="209"/>
      <c r="J332" s="210">
        <f>ROUND(I332*H332,2)</f>
        <v>0</v>
      </c>
      <c r="K332" s="206" t="s">
        <v>124</v>
      </c>
      <c r="L332" s="44"/>
      <c r="M332" s="211" t="s">
        <v>19</v>
      </c>
      <c r="N332" s="212" t="s">
        <v>43</v>
      </c>
      <c r="O332" s="84"/>
      <c r="P332" s="213">
        <f>O332*H332</f>
        <v>0</v>
      </c>
      <c r="Q332" s="213">
        <v>0</v>
      </c>
      <c r="R332" s="213">
        <f>Q332*H332</f>
        <v>0</v>
      </c>
      <c r="S332" s="213">
        <v>0</v>
      </c>
      <c r="T332" s="214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15" t="s">
        <v>125</v>
      </c>
      <c r="AT332" s="215" t="s">
        <v>120</v>
      </c>
      <c r="AU332" s="215" t="s">
        <v>82</v>
      </c>
      <c r="AY332" s="17" t="s">
        <v>118</v>
      </c>
      <c r="BE332" s="216">
        <f>IF(N332="základní",J332,0)</f>
        <v>0</v>
      </c>
      <c r="BF332" s="216">
        <f>IF(N332="snížená",J332,0)</f>
        <v>0</v>
      </c>
      <c r="BG332" s="216">
        <f>IF(N332="zákl. přenesená",J332,0)</f>
        <v>0</v>
      </c>
      <c r="BH332" s="216">
        <f>IF(N332="sníž. přenesená",J332,0)</f>
        <v>0</v>
      </c>
      <c r="BI332" s="216">
        <f>IF(N332="nulová",J332,0)</f>
        <v>0</v>
      </c>
      <c r="BJ332" s="17" t="s">
        <v>80</v>
      </c>
      <c r="BK332" s="216">
        <f>ROUND(I332*H332,2)</f>
        <v>0</v>
      </c>
      <c r="BL332" s="17" t="s">
        <v>125</v>
      </c>
      <c r="BM332" s="215" t="s">
        <v>516</v>
      </c>
    </row>
    <row r="333" s="2" customFormat="1">
      <c r="A333" s="38"/>
      <c r="B333" s="39"/>
      <c r="C333" s="40"/>
      <c r="D333" s="217" t="s">
        <v>127</v>
      </c>
      <c r="E333" s="40"/>
      <c r="F333" s="218" t="s">
        <v>517</v>
      </c>
      <c r="G333" s="40"/>
      <c r="H333" s="40"/>
      <c r="I333" s="219"/>
      <c r="J333" s="40"/>
      <c r="K333" s="40"/>
      <c r="L333" s="44"/>
      <c r="M333" s="220"/>
      <c r="N333" s="221"/>
      <c r="O333" s="84"/>
      <c r="P333" s="84"/>
      <c r="Q333" s="84"/>
      <c r="R333" s="84"/>
      <c r="S333" s="84"/>
      <c r="T333" s="85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127</v>
      </c>
      <c r="AU333" s="17" t="s">
        <v>82</v>
      </c>
    </row>
    <row r="334" s="2" customFormat="1">
      <c r="A334" s="38"/>
      <c r="B334" s="39"/>
      <c r="C334" s="40"/>
      <c r="D334" s="222" t="s">
        <v>129</v>
      </c>
      <c r="E334" s="40"/>
      <c r="F334" s="223" t="s">
        <v>518</v>
      </c>
      <c r="G334" s="40"/>
      <c r="H334" s="40"/>
      <c r="I334" s="219"/>
      <c r="J334" s="40"/>
      <c r="K334" s="40"/>
      <c r="L334" s="44"/>
      <c r="M334" s="220"/>
      <c r="N334" s="221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129</v>
      </c>
      <c r="AU334" s="17" t="s">
        <v>82</v>
      </c>
    </row>
    <row r="335" s="13" customFormat="1">
      <c r="A335" s="13"/>
      <c r="B335" s="224"/>
      <c r="C335" s="225"/>
      <c r="D335" s="222" t="s">
        <v>131</v>
      </c>
      <c r="E335" s="226" t="s">
        <v>19</v>
      </c>
      <c r="F335" s="227" t="s">
        <v>519</v>
      </c>
      <c r="G335" s="225"/>
      <c r="H335" s="228">
        <v>204.30000000000001</v>
      </c>
      <c r="I335" s="229"/>
      <c r="J335" s="225"/>
      <c r="K335" s="225"/>
      <c r="L335" s="230"/>
      <c r="M335" s="231"/>
      <c r="N335" s="232"/>
      <c r="O335" s="232"/>
      <c r="P335" s="232"/>
      <c r="Q335" s="232"/>
      <c r="R335" s="232"/>
      <c r="S335" s="232"/>
      <c r="T335" s="23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4" t="s">
        <v>131</v>
      </c>
      <c r="AU335" s="234" t="s">
        <v>82</v>
      </c>
      <c r="AV335" s="13" t="s">
        <v>82</v>
      </c>
      <c r="AW335" s="13" t="s">
        <v>33</v>
      </c>
      <c r="AX335" s="13" t="s">
        <v>72</v>
      </c>
      <c r="AY335" s="234" t="s">
        <v>118</v>
      </c>
    </row>
    <row r="336" s="13" customFormat="1">
      <c r="A336" s="13"/>
      <c r="B336" s="224"/>
      <c r="C336" s="225"/>
      <c r="D336" s="222" t="s">
        <v>131</v>
      </c>
      <c r="E336" s="226" t="s">
        <v>19</v>
      </c>
      <c r="F336" s="227" t="s">
        <v>520</v>
      </c>
      <c r="G336" s="225"/>
      <c r="H336" s="228">
        <v>0.56100000000000005</v>
      </c>
      <c r="I336" s="229"/>
      <c r="J336" s="225"/>
      <c r="K336" s="225"/>
      <c r="L336" s="230"/>
      <c r="M336" s="231"/>
      <c r="N336" s="232"/>
      <c r="O336" s="232"/>
      <c r="P336" s="232"/>
      <c r="Q336" s="232"/>
      <c r="R336" s="232"/>
      <c r="S336" s="232"/>
      <c r="T336" s="23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4" t="s">
        <v>131</v>
      </c>
      <c r="AU336" s="234" t="s">
        <v>82</v>
      </c>
      <c r="AV336" s="13" t="s">
        <v>82</v>
      </c>
      <c r="AW336" s="13" t="s">
        <v>33</v>
      </c>
      <c r="AX336" s="13" t="s">
        <v>72</v>
      </c>
      <c r="AY336" s="234" t="s">
        <v>118</v>
      </c>
    </row>
    <row r="337" s="14" customFormat="1">
      <c r="A337" s="14"/>
      <c r="B337" s="235"/>
      <c r="C337" s="236"/>
      <c r="D337" s="222" t="s">
        <v>131</v>
      </c>
      <c r="E337" s="237" t="s">
        <v>19</v>
      </c>
      <c r="F337" s="238" t="s">
        <v>175</v>
      </c>
      <c r="G337" s="236"/>
      <c r="H337" s="239">
        <v>204.86100000000002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131</v>
      </c>
      <c r="AU337" s="245" t="s">
        <v>82</v>
      </c>
      <c r="AV337" s="14" t="s">
        <v>125</v>
      </c>
      <c r="AW337" s="14" t="s">
        <v>33</v>
      </c>
      <c r="AX337" s="14" t="s">
        <v>80</v>
      </c>
      <c r="AY337" s="245" t="s">
        <v>118</v>
      </c>
    </row>
    <row r="338" s="2" customFormat="1" ht="24.15" customHeight="1">
      <c r="A338" s="38"/>
      <c r="B338" s="39"/>
      <c r="C338" s="204" t="s">
        <v>521</v>
      </c>
      <c r="D338" s="204" t="s">
        <v>120</v>
      </c>
      <c r="E338" s="205" t="s">
        <v>522</v>
      </c>
      <c r="F338" s="206" t="s">
        <v>523</v>
      </c>
      <c r="G338" s="207" t="s">
        <v>236</v>
      </c>
      <c r="H338" s="208">
        <v>3892.3589999999999</v>
      </c>
      <c r="I338" s="209"/>
      <c r="J338" s="210">
        <f>ROUND(I338*H338,2)</f>
        <v>0</v>
      </c>
      <c r="K338" s="206" t="s">
        <v>124</v>
      </c>
      <c r="L338" s="44"/>
      <c r="M338" s="211" t="s">
        <v>19</v>
      </c>
      <c r="N338" s="212" t="s">
        <v>43</v>
      </c>
      <c r="O338" s="84"/>
      <c r="P338" s="213">
        <f>O338*H338</f>
        <v>0</v>
      </c>
      <c r="Q338" s="213">
        <v>0</v>
      </c>
      <c r="R338" s="213">
        <f>Q338*H338</f>
        <v>0</v>
      </c>
      <c r="S338" s="213">
        <v>0</v>
      </c>
      <c r="T338" s="214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15" t="s">
        <v>125</v>
      </c>
      <c r="AT338" s="215" t="s">
        <v>120</v>
      </c>
      <c r="AU338" s="215" t="s">
        <v>82</v>
      </c>
      <c r="AY338" s="17" t="s">
        <v>118</v>
      </c>
      <c r="BE338" s="216">
        <f>IF(N338="základní",J338,0)</f>
        <v>0</v>
      </c>
      <c r="BF338" s="216">
        <f>IF(N338="snížená",J338,0)</f>
        <v>0</v>
      </c>
      <c r="BG338" s="216">
        <f>IF(N338="zákl. přenesená",J338,0)</f>
        <v>0</v>
      </c>
      <c r="BH338" s="216">
        <f>IF(N338="sníž. přenesená",J338,0)</f>
        <v>0</v>
      </c>
      <c r="BI338" s="216">
        <f>IF(N338="nulová",J338,0)</f>
        <v>0</v>
      </c>
      <c r="BJ338" s="17" t="s">
        <v>80</v>
      </c>
      <c r="BK338" s="216">
        <f>ROUND(I338*H338,2)</f>
        <v>0</v>
      </c>
      <c r="BL338" s="17" t="s">
        <v>125</v>
      </c>
      <c r="BM338" s="215" t="s">
        <v>524</v>
      </c>
    </row>
    <row r="339" s="2" customFormat="1">
      <c r="A339" s="38"/>
      <c r="B339" s="39"/>
      <c r="C339" s="40"/>
      <c r="D339" s="217" t="s">
        <v>127</v>
      </c>
      <c r="E339" s="40"/>
      <c r="F339" s="218" t="s">
        <v>525</v>
      </c>
      <c r="G339" s="40"/>
      <c r="H339" s="40"/>
      <c r="I339" s="219"/>
      <c r="J339" s="40"/>
      <c r="K339" s="40"/>
      <c r="L339" s="44"/>
      <c r="M339" s="220"/>
      <c r="N339" s="221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127</v>
      </c>
      <c r="AU339" s="17" t="s">
        <v>82</v>
      </c>
    </row>
    <row r="340" s="2" customFormat="1">
      <c r="A340" s="38"/>
      <c r="B340" s="39"/>
      <c r="C340" s="40"/>
      <c r="D340" s="222" t="s">
        <v>129</v>
      </c>
      <c r="E340" s="40"/>
      <c r="F340" s="223" t="s">
        <v>518</v>
      </c>
      <c r="G340" s="40"/>
      <c r="H340" s="40"/>
      <c r="I340" s="219"/>
      <c r="J340" s="40"/>
      <c r="K340" s="40"/>
      <c r="L340" s="44"/>
      <c r="M340" s="220"/>
      <c r="N340" s="221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129</v>
      </c>
      <c r="AU340" s="17" t="s">
        <v>82</v>
      </c>
    </row>
    <row r="341" s="13" customFormat="1">
      <c r="A341" s="13"/>
      <c r="B341" s="224"/>
      <c r="C341" s="225"/>
      <c r="D341" s="222" t="s">
        <v>131</v>
      </c>
      <c r="E341" s="226" t="s">
        <v>19</v>
      </c>
      <c r="F341" s="227" t="s">
        <v>526</v>
      </c>
      <c r="G341" s="225"/>
      <c r="H341" s="228">
        <v>3892.3589999999999</v>
      </c>
      <c r="I341" s="229"/>
      <c r="J341" s="225"/>
      <c r="K341" s="225"/>
      <c r="L341" s="230"/>
      <c r="M341" s="231"/>
      <c r="N341" s="232"/>
      <c r="O341" s="232"/>
      <c r="P341" s="232"/>
      <c r="Q341" s="232"/>
      <c r="R341" s="232"/>
      <c r="S341" s="232"/>
      <c r="T341" s="23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4" t="s">
        <v>131</v>
      </c>
      <c r="AU341" s="234" t="s">
        <v>82</v>
      </c>
      <c r="AV341" s="13" t="s">
        <v>82</v>
      </c>
      <c r="AW341" s="13" t="s">
        <v>33</v>
      </c>
      <c r="AX341" s="13" t="s">
        <v>72</v>
      </c>
      <c r="AY341" s="234" t="s">
        <v>118</v>
      </c>
    </row>
    <row r="342" s="14" customFormat="1">
      <c r="A342" s="14"/>
      <c r="B342" s="235"/>
      <c r="C342" s="236"/>
      <c r="D342" s="222" t="s">
        <v>131</v>
      </c>
      <c r="E342" s="237" t="s">
        <v>19</v>
      </c>
      <c r="F342" s="238" t="s">
        <v>175</v>
      </c>
      <c r="G342" s="236"/>
      <c r="H342" s="239">
        <v>3892.3589999999999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131</v>
      </c>
      <c r="AU342" s="245" t="s">
        <v>82</v>
      </c>
      <c r="AV342" s="14" t="s">
        <v>125</v>
      </c>
      <c r="AW342" s="14" t="s">
        <v>33</v>
      </c>
      <c r="AX342" s="14" t="s">
        <v>80</v>
      </c>
      <c r="AY342" s="245" t="s">
        <v>118</v>
      </c>
    </row>
    <row r="343" s="2" customFormat="1" ht="24.15" customHeight="1">
      <c r="A343" s="38"/>
      <c r="B343" s="39"/>
      <c r="C343" s="204" t="s">
        <v>527</v>
      </c>
      <c r="D343" s="204" t="s">
        <v>120</v>
      </c>
      <c r="E343" s="205" t="s">
        <v>528</v>
      </c>
      <c r="F343" s="206" t="s">
        <v>529</v>
      </c>
      <c r="G343" s="207" t="s">
        <v>236</v>
      </c>
      <c r="H343" s="208">
        <v>13.119999999999999</v>
      </c>
      <c r="I343" s="209"/>
      <c r="J343" s="210">
        <f>ROUND(I343*H343,2)</f>
        <v>0</v>
      </c>
      <c r="K343" s="206" t="s">
        <v>124</v>
      </c>
      <c r="L343" s="44"/>
      <c r="M343" s="211" t="s">
        <v>19</v>
      </c>
      <c r="N343" s="212" t="s">
        <v>43</v>
      </c>
      <c r="O343" s="84"/>
      <c r="P343" s="213">
        <f>O343*H343</f>
        <v>0</v>
      </c>
      <c r="Q343" s="213">
        <v>0</v>
      </c>
      <c r="R343" s="213">
        <f>Q343*H343</f>
        <v>0</v>
      </c>
      <c r="S343" s="213">
        <v>0</v>
      </c>
      <c r="T343" s="214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15" t="s">
        <v>125</v>
      </c>
      <c r="AT343" s="215" t="s">
        <v>120</v>
      </c>
      <c r="AU343" s="215" t="s">
        <v>82</v>
      </c>
      <c r="AY343" s="17" t="s">
        <v>118</v>
      </c>
      <c r="BE343" s="216">
        <f>IF(N343="základní",J343,0)</f>
        <v>0</v>
      </c>
      <c r="BF343" s="216">
        <f>IF(N343="snížená",J343,0)</f>
        <v>0</v>
      </c>
      <c r="BG343" s="216">
        <f>IF(N343="zákl. přenesená",J343,0)</f>
        <v>0</v>
      </c>
      <c r="BH343" s="216">
        <f>IF(N343="sníž. přenesená",J343,0)</f>
        <v>0</v>
      </c>
      <c r="BI343" s="216">
        <f>IF(N343="nulová",J343,0)</f>
        <v>0</v>
      </c>
      <c r="BJ343" s="17" t="s">
        <v>80</v>
      </c>
      <c r="BK343" s="216">
        <f>ROUND(I343*H343,2)</f>
        <v>0</v>
      </c>
      <c r="BL343" s="17" t="s">
        <v>125</v>
      </c>
      <c r="BM343" s="215" t="s">
        <v>530</v>
      </c>
    </row>
    <row r="344" s="2" customFormat="1">
      <c r="A344" s="38"/>
      <c r="B344" s="39"/>
      <c r="C344" s="40"/>
      <c r="D344" s="217" t="s">
        <v>127</v>
      </c>
      <c r="E344" s="40"/>
      <c r="F344" s="218" t="s">
        <v>531</v>
      </c>
      <c r="G344" s="40"/>
      <c r="H344" s="40"/>
      <c r="I344" s="219"/>
      <c r="J344" s="40"/>
      <c r="K344" s="40"/>
      <c r="L344" s="44"/>
      <c r="M344" s="220"/>
      <c r="N344" s="221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127</v>
      </c>
      <c r="AU344" s="17" t="s">
        <v>82</v>
      </c>
    </row>
    <row r="345" s="2" customFormat="1">
      <c r="A345" s="38"/>
      <c r="B345" s="39"/>
      <c r="C345" s="40"/>
      <c r="D345" s="222" t="s">
        <v>129</v>
      </c>
      <c r="E345" s="40"/>
      <c r="F345" s="223" t="s">
        <v>532</v>
      </c>
      <c r="G345" s="40"/>
      <c r="H345" s="40"/>
      <c r="I345" s="219"/>
      <c r="J345" s="40"/>
      <c r="K345" s="40"/>
      <c r="L345" s="44"/>
      <c r="M345" s="220"/>
      <c r="N345" s="221"/>
      <c r="O345" s="84"/>
      <c r="P345" s="84"/>
      <c r="Q345" s="84"/>
      <c r="R345" s="84"/>
      <c r="S345" s="84"/>
      <c r="T345" s="85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129</v>
      </c>
      <c r="AU345" s="17" t="s">
        <v>82</v>
      </c>
    </row>
    <row r="346" s="13" customFormat="1">
      <c r="A346" s="13"/>
      <c r="B346" s="224"/>
      <c r="C346" s="225"/>
      <c r="D346" s="222" t="s">
        <v>131</v>
      </c>
      <c r="E346" s="226" t="s">
        <v>19</v>
      </c>
      <c r="F346" s="227" t="s">
        <v>533</v>
      </c>
      <c r="G346" s="225"/>
      <c r="H346" s="228">
        <v>13.119999999999999</v>
      </c>
      <c r="I346" s="229"/>
      <c r="J346" s="225"/>
      <c r="K346" s="225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131</v>
      </c>
      <c r="AU346" s="234" t="s">
        <v>82</v>
      </c>
      <c r="AV346" s="13" t="s">
        <v>82</v>
      </c>
      <c r="AW346" s="13" t="s">
        <v>33</v>
      </c>
      <c r="AX346" s="13" t="s">
        <v>80</v>
      </c>
      <c r="AY346" s="234" t="s">
        <v>118</v>
      </c>
    </row>
    <row r="347" s="2" customFormat="1" ht="24.15" customHeight="1">
      <c r="A347" s="38"/>
      <c r="B347" s="39"/>
      <c r="C347" s="204" t="s">
        <v>534</v>
      </c>
      <c r="D347" s="204" t="s">
        <v>120</v>
      </c>
      <c r="E347" s="205" t="s">
        <v>535</v>
      </c>
      <c r="F347" s="206" t="s">
        <v>536</v>
      </c>
      <c r="G347" s="207" t="s">
        <v>236</v>
      </c>
      <c r="H347" s="208">
        <v>249.28</v>
      </c>
      <c r="I347" s="209"/>
      <c r="J347" s="210">
        <f>ROUND(I347*H347,2)</f>
        <v>0</v>
      </c>
      <c r="K347" s="206" t="s">
        <v>124</v>
      </c>
      <c r="L347" s="44"/>
      <c r="M347" s="211" t="s">
        <v>19</v>
      </c>
      <c r="N347" s="212" t="s">
        <v>43</v>
      </c>
      <c r="O347" s="84"/>
      <c r="P347" s="213">
        <f>O347*H347</f>
        <v>0</v>
      </c>
      <c r="Q347" s="213">
        <v>0</v>
      </c>
      <c r="R347" s="213">
        <f>Q347*H347</f>
        <v>0</v>
      </c>
      <c r="S347" s="213">
        <v>0</v>
      </c>
      <c r="T347" s="214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15" t="s">
        <v>125</v>
      </c>
      <c r="AT347" s="215" t="s">
        <v>120</v>
      </c>
      <c r="AU347" s="215" t="s">
        <v>82</v>
      </c>
      <c r="AY347" s="17" t="s">
        <v>118</v>
      </c>
      <c r="BE347" s="216">
        <f>IF(N347="základní",J347,0)</f>
        <v>0</v>
      </c>
      <c r="BF347" s="216">
        <f>IF(N347="snížená",J347,0)</f>
        <v>0</v>
      </c>
      <c r="BG347" s="216">
        <f>IF(N347="zákl. přenesená",J347,0)</f>
        <v>0</v>
      </c>
      <c r="BH347" s="216">
        <f>IF(N347="sníž. přenesená",J347,0)</f>
        <v>0</v>
      </c>
      <c r="BI347" s="216">
        <f>IF(N347="nulová",J347,0)</f>
        <v>0</v>
      </c>
      <c r="BJ347" s="17" t="s">
        <v>80</v>
      </c>
      <c r="BK347" s="216">
        <f>ROUND(I347*H347,2)</f>
        <v>0</v>
      </c>
      <c r="BL347" s="17" t="s">
        <v>125</v>
      </c>
      <c r="BM347" s="215" t="s">
        <v>537</v>
      </c>
    </row>
    <row r="348" s="2" customFormat="1">
      <c r="A348" s="38"/>
      <c r="B348" s="39"/>
      <c r="C348" s="40"/>
      <c r="D348" s="217" t="s">
        <v>127</v>
      </c>
      <c r="E348" s="40"/>
      <c r="F348" s="218" t="s">
        <v>538</v>
      </c>
      <c r="G348" s="40"/>
      <c r="H348" s="40"/>
      <c r="I348" s="219"/>
      <c r="J348" s="40"/>
      <c r="K348" s="40"/>
      <c r="L348" s="44"/>
      <c r="M348" s="220"/>
      <c r="N348" s="221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127</v>
      </c>
      <c r="AU348" s="17" t="s">
        <v>82</v>
      </c>
    </row>
    <row r="349" s="2" customFormat="1">
      <c r="A349" s="38"/>
      <c r="B349" s="39"/>
      <c r="C349" s="40"/>
      <c r="D349" s="222" t="s">
        <v>129</v>
      </c>
      <c r="E349" s="40"/>
      <c r="F349" s="223" t="s">
        <v>532</v>
      </c>
      <c r="G349" s="40"/>
      <c r="H349" s="40"/>
      <c r="I349" s="219"/>
      <c r="J349" s="40"/>
      <c r="K349" s="40"/>
      <c r="L349" s="44"/>
      <c r="M349" s="220"/>
      <c r="N349" s="221"/>
      <c r="O349" s="84"/>
      <c r="P349" s="84"/>
      <c r="Q349" s="84"/>
      <c r="R349" s="84"/>
      <c r="S349" s="84"/>
      <c r="T349" s="85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129</v>
      </c>
      <c r="AU349" s="17" t="s">
        <v>82</v>
      </c>
    </row>
    <row r="350" s="13" customFormat="1">
      <c r="A350" s="13"/>
      <c r="B350" s="224"/>
      <c r="C350" s="225"/>
      <c r="D350" s="222" t="s">
        <v>131</v>
      </c>
      <c r="E350" s="226" t="s">
        <v>19</v>
      </c>
      <c r="F350" s="227" t="s">
        <v>539</v>
      </c>
      <c r="G350" s="225"/>
      <c r="H350" s="228">
        <v>249.28</v>
      </c>
      <c r="I350" s="229"/>
      <c r="J350" s="225"/>
      <c r="K350" s="225"/>
      <c r="L350" s="230"/>
      <c r="M350" s="231"/>
      <c r="N350" s="232"/>
      <c r="O350" s="232"/>
      <c r="P350" s="232"/>
      <c r="Q350" s="232"/>
      <c r="R350" s="232"/>
      <c r="S350" s="232"/>
      <c r="T350" s="23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4" t="s">
        <v>131</v>
      </c>
      <c r="AU350" s="234" t="s">
        <v>82</v>
      </c>
      <c r="AV350" s="13" t="s">
        <v>82</v>
      </c>
      <c r="AW350" s="13" t="s">
        <v>33</v>
      </c>
      <c r="AX350" s="13" t="s">
        <v>80</v>
      </c>
      <c r="AY350" s="234" t="s">
        <v>118</v>
      </c>
    </row>
    <row r="351" s="2" customFormat="1" ht="24.15" customHeight="1">
      <c r="A351" s="38"/>
      <c r="B351" s="39"/>
      <c r="C351" s="204" t="s">
        <v>540</v>
      </c>
      <c r="D351" s="204" t="s">
        <v>120</v>
      </c>
      <c r="E351" s="205" t="s">
        <v>541</v>
      </c>
      <c r="F351" s="206" t="s">
        <v>542</v>
      </c>
      <c r="G351" s="207" t="s">
        <v>236</v>
      </c>
      <c r="H351" s="208">
        <v>13.119999999999999</v>
      </c>
      <c r="I351" s="209"/>
      <c r="J351" s="210">
        <f>ROUND(I351*H351,2)</f>
        <v>0</v>
      </c>
      <c r="K351" s="206" t="s">
        <v>124</v>
      </c>
      <c r="L351" s="44"/>
      <c r="M351" s="211" t="s">
        <v>19</v>
      </c>
      <c r="N351" s="212" t="s">
        <v>43</v>
      </c>
      <c r="O351" s="84"/>
      <c r="P351" s="213">
        <f>O351*H351</f>
        <v>0</v>
      </c>
      <c r="Q351" s="213">
        <v>0</v>
      </c>
      <c r="R351" s="213">
        <f>Q351*H351</f>
        <v>0</v>
      </c>
      <c r="S351" s="213">
        <v>0</v>
      </c>
      <c r="T351" s="214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15" t="s">
        <v>125</v>
      </c>
      <c r="AT351" s="215" t="s">
        <v>120</v>
      </c>
      <c r="AU351" s="215" t="s">
        <v>82</v>
      </c>
      <c r="AY351" s="17" t="s">
        <v>118</v>
      </c>
      <c r="BE351" s="216">
        <f>IF(N351="základní",J351,0)</f>
        <v>0</v>
      </c>
      <c r="BF351" s="216">
        <f>IF(N351="snížená",J351,0)</f>
        <v>0</v>
      </c>
      <c r="BG351" s="216">
        <f>IF(N351="zákl. přenesená",J351,0)</f>
        <v>0</v>
      </c>
      <c r="BH351" s="216">
        <f>IF(N351="sníž. přenesená",J351,0)</f>
        <v>0</v>
      </c>
      <c r="BI351" s="216">
        <f>IF(N351="nulová",J351,0)</f>
        <v>0</v>
      </c>
      <c r="BJ351" s="17" t="s">
        <v>80</v>
      </c>
      <c r="BK351" s="216">
        <f>ROUND(I351*H351,2)</f>
        <v>0</v>
      </c>
      <c r="BL351" s="17" t="s">
        <v>125</v>
      </c>
      <c r="BM351" s="215" t="s">
        <v>543</v>
      </c>
    </row>
    <row r="352" s="2" customFormat="1">
      <c r="A352" s="38"/>
      <c r="B352" s="39"/>
      <c r="C352" s="40"/>
      <c r="D352" s="217" t="s">
        <v>127</v>
      </c>
      <c r="E352" s="40"/>
      <c r="F352" s="218" t="s">
        <v>544</v>
      </c>
      <c r="G352" s="40"/>
      <c r="H352" s="40"/>
      <c r="I352" s="219"/>
      <c r="J352" s="40"/>
      <c r="K352" s="40"/>
      <c r="L352" s="44"/>
      <c r="M352" s="220"/>
      <c r="N352" s="221"/>
      <c r="O352" s="84"/>
      <c r="P352" s="84"/>
      <c r="Q352" s="84"/>
      <c r="R352" s="84"/>
      <c r="S352" s="84"/>
      <c r="T352" s="85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127</v>
      </c>
      <c r="AU352" s="17" t="s">
        <v>82</v>
      </c>
    </row>
    <row r="353" s="2" customFormat="1">
      <c r="A353" s="38"/>
      <c r="B353" s="39"/>
      <c r="C353" s="40"/>
      <c r="D353" s="222" t="s">
        <v>129</v>
      </c>
      <c r="E353" s="40"/>
      <c r="F353" s="223" t="s">
        <v>545</v>
      </c>
      <c r="G353" s="40"/>
      <c r="H353" s="40"/>
      <c r="I353" s="219"/>
      <c r="J353" s="40"/>
      <c r="K353" s="40"/>
      <c r="L353" s="44"/>
      <c r="M353" s="220"/>
      <c r="N353" s="221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129</v>
      </c>
      <c r="AU353" s="17" t="s">
        <v>82</v>
      </c>
    </row>
    <row r="354" s="13" customFormat="1">
      <c r="A354" s="13"/>
      <c r="B354" s="224"/>
      <c r="C354" s="225"/>
      <c r="D354" s="222" t="s">
        <v>131</v>
      </c>
      <c r="E354" s="226" t="s">
        <v>19</v>
      </c>
      <c r="F354" s="227" t="s">
        <v>546</v>
      </c>
      <c r="G354" s="225"/>
      <c r="H354" s="228">
        <v>13.119999999999999</v>
      </c>
      <c r="I354" s="229"/>
      <c r="J354" s="225"/>
      <c r="K354" s="225"/>
      <c r="L354" s="230"/>
      <c r="M354" s="231"/>
      <c r="N354" s="232"/>
      <c r="O354" s="232"/>
      <c r="P354" s="232"/>
      <c r="Q354" s="232"/>
      <c r="R354" s="232"/>
      <c r="S354" s="232"/>
      <c r="T354" s="23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4" t="s">
        <v>131</v>
      </c>
      <c r="AU354" s="234" t="s">
        <v>82</v>
      </c>
      <c r="AV354" s="13" t="s">
        <v>82</v>
      </c>
      <c r="AW354" s="13" t="s">
        <v>33</v>
      </c>
      <c r="AX354" s="13" t="s">
        <v>80</v>
      </c>
      <c r="AY354" s="234" t="s">
        <v>118</v>
      </c>
    </row>
    <row r="355" s="2" customFormat="1" ht="24.15" customHeight="1">
      <c r="A355" s="38"/>
      <c r="B355" s="39"/>
      <c r="C355" s="204" t="s">
        <v>547</v>
      </c>
      <c r="D355" s="204" t="s">
        <v>120</v>
      </c>
      <c r="E355" s="205" t="s">
        <v>548</v>
      </c>
      <c r="F355" s="206" t="s">
        <v>549</v>
      </c>
      <c r="G355" s="207" t="s">
        <v>236</v>
      </c>
      <c r="H355" s="208">
        <v>0.56100000000000005</v>
      </c>
      <c r="I355" s="209"/>
      <c r="J355" s="210">
        <f>ROUND(I355*H355,2)</f>
        <v>0</v>
      </c>
      <c r="K355" s="206" t="s">
        <v>124</v>
      </c>
      <c r="L355" s="44"/>
      <c r="M355" s="211" t="s">
        <v>19</v>
      </c>
      <c r="N355" s="212" t="s">
        <v>43</v>
      </c>
      <c r="O355" s="84"/>
      <c r="P355" s="213">
        <f>O355*H355</f>
        <v>0</v>
      </c>
      <c r="Q355" s="213">
        <v>0</v>
      </c>
      <c r="R355" s="213">
        <f>Q355*H355</f>
        <v>0</v>
      </c>
      <c r="S355" s="213">
        <v>0</v>
      </c>
      <c r="T355" s="214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15" t="s">
        <v>125</v>
      </c>
      <c r="AT355" s="215" t="s">
        <v>120</v>
      </c>
      <c r="AU355" s="215" t="s">
        <v>82</v>
      </c>
      <c r="AY355" s="17" t="s">
        <v>118</v>
      </c>
      <c r="BE355" s="216">
        <f>IF(N355="základní",J355,0)</f>
        <v>0</v>
      </c>
      <c r="BF355" s="216">
        <f>IF(N355="snížená",J355,0)</f>
        <v>0</v>
      </c>
      <c r="BG355" s="216">
        <f>IF(N355="zákl. přenesená",J355,0)</f>
        <v>0</v>
      </c>
      <c r="BH355" s="216">
        <f>IF(N355="sníž. přenesená",J355,0)</f>
        <v>0</v>
      </c>
      <c r="BI355" s="216">
        <f>IF(N355="nulová",J355,0)</f>
        <v>0</v>
      </c>
      <c r="BJ355" s="17" t="s">
        <v>80</v>
      </c>
      <c r="BK355" s="216">
        <f>ROUND(I355*H355,2)</f>
        <v>0</v>
      </c>
      <c r="BL355" s="17" t="s">
        <v>125</v>
      </c>
      <c r="BM355" s="215" t="s">
        <v>550</v>
      </c>
    </row>
    <row r="356" s="2" customFormat="1">
      <c r="A356" s="38"/>
      <c r="B356" s="39"/>
      <c r="C356" s="40"/>
      <c r="D356" s="217" t="s">
        <v>127</v>
      </c>
      <c r="E356" s="40"/>
      <c r="F356" s="218" t="s">
        <v>551</v>
      </c>
      <c r="G356" s="40"/>
      <c r="H356" s="40"/>
      <c r="I356" s="219"/>
      <c r="J356" s="40"/>
      <c r="K356" s="40"/>
      <c r="L356" s="44"/>
      <c r="M356" s="220"/>
      <c r="N356" s="221"/>
      <c r="O356" s="84"/>
      <c r="P356" s="84"/>
      <c r="Q356" s="84"/>
      <c r="R356" s="84"/>
      <c r="S356" s="84"/>
      <c r="T356" s="85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127</v>
      </c>
      <c r="AU356" s="17" t="s">
        <v>82</v>
      </c>
    </row>
    <row r="357" s="2" customFormat="1">
      <c r="A357" s="38"/>
      <c r="B357" s="39"/>
      <c r="C357" s="40"/>
      <c r="D357" s="222" t="s">
        <v>129</v>
      </c>
      <c r="E357" s="40"/>
      <c r="F357" s="223" t="s">
        <v>545</v>
      </c>
      <c r="G357" s="40"/>
      <c r="H357" s="40"/>
      <c r="I357" s="219"/>
      <c r="J357" s="40"/>
      <c r="K357" s="40"/>
      <c r="L357" s="44"/>
      <c r="M357" s="220"/>
      <c r="N357" s="221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129</v>
      </c>
      <c r="AU357" s="17" t="s">
        <v>82</v>
      </c>
    </row>
    <row r="358" s="13" customFormat="1">
      <c r="A358" s="13"/>
      <c r="B358" s="224"/>
      <c r="C358" s="225"/>
      <c r="D358" s="222" t="s">
        <v>131</v>
      </c>
      <c r="E358" s="226" t="s">
        <v>19</v>
      </c>
      <c r="F358" s="227" t="s">
        <v>552</v>
      </c>
      <c r="G358" s="225"/>
      <c r="H358" s="228">
        <v>0.56100000000000005</v>
      </c>
      <c r="I358" s="229"/>
      <c r="J358" s="225"/>
      <c r="K358" s="225"/>
      <c r="L358" s="230"/>
      <c r="M358" s="231"/>
      <c r="N358" s="232"/>
      <c r="O358" s="232"/>
      <c r="P358" s="232"/>
      <c r="Q358" s="232"/>
      <c r="R358" s="232"/>
      <c r="S358" s="232"/>
      <c r="T358" s="23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4" t="s">
        <v>131</v>
      </c>
      <c r="AU358" s="234" t="s">
        <v>82</v>
      </c>
      <c r="AV358" s="13" t="s">
        <v>82</v>
      </c>
      <c r="AW358" s="13" t="s">
        <v>33</v>
      </c>
      <c r="AX358" s="13" t="s">
        <v>80</v>
      </c>
      <c r="AY358" s="234" t="s">
        <v>118</v>
      </c>
    </row>
    <row r="359" s="2" customFormat="1" ht="24.15" customHeight="1">
      <c r="A359" s="38"/>
      <c r="B359" s="39"/>
      <c r="C359" s="204" t="s">
        <v>553</v>
      </c>
      <c r="D359" s="204" t="s">
        <v>120</v>
      </c>
      <c r="E359" s="205" t="s">
        <v>554</v>
      </c>
      <c r="F359" s="206" t="s">
        <v>555</v>
      </c>
      <c r="G359" s="207" t="s">
        <v>236</v>
      </c>
      <c r="H359" s="208">
        <v>204.30000000000001</v>
      </c>
      <c r="I359" s="209"/>
      <c r="J359" s="210">
        <f>ROUND(I359*H359,2)</f>
        <v>0</v>
      </c>
      <c r="K359" s="206" t="s">
        <v>124</v>
      </c>
      <c r="L359" s="44"/>
      <c r="M359" s="211" t="s">
        <v>19</v>
      </c>
      <c r="N359" s="212" t="s">
        <v>43</v>
      </c>
      <c r="O359" s="84"/>
      <c r="P359" s="213">
        <f>O359*H359</f>
        <v>0</v>
      </c>
      <c r="Q359" s="213">
        <v>0</v>
      </c>
      <c r="R359" s="213">
        <f>Q359*H359</f>
        <v>0</v>
      </c>
      <c r="S359" s="213">
        <v>0</v>
      </c>
      <c r="T359" s="214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15" t="s">
        <v>125</v>
      </c>
      <c r="AT359" s="215" t="s">
        <v>120</v>
      </c>
      <c r="AU359" s="215" t="s">
        <v>82</v>
      </c>
      <c r="AY359" s="17" t="s">
        <v>118</v>
      </c>
      <c r="BE359" s="216">
        <f>IF(N359="základní",J359,0)</f>
        <v>0</v>
      </c>
      <c r="BF359" s="216">
        <f>IF(N359="snížená",J359,0)</f>
        <v>0</v>
      </c>
      <c r="BG359" s="216">
        <f>IF(N359="zákl. přenesená",J359,0)</f>
        <v>0</v>
      </c>
      <c r="BH359" s="216">
        <f>IF(N359="sníž. přenesená",J359,0)</f>
        <v>0</v>
      </c>
      <c r="BI359" s="216">
        <f>IF(N359="nulová",J359,0)</f>
        <v>0</v>
      </c>
      <c r="BJ359" s="17" t="s">
        <v>80</v>
      </c>
      <c r="BK359" s="216">
        <f>ROUND(I359*H359,2)</f>
        <v>0</v>
      </c>
      <c r="BL359" s="17" t="s">
        <v>125</v>
      </c>
      <c r="BM359" s="215" t="s">
        <v>556</v>
      </c>
    </row>
    <row r="360" s="2" customFormat="1">
      <c r="A360" s="38"/>
      <c r="B360" s="39"/>
      <c r="C360" s="40"/>
      <c r="D360" s="217" t="s">
        <v>127</v>
      </c>
      <c r="E360" s="40"/>
      <c r="F360" s="218" t="s">
        <v>557</v>
      </c>
      <c r="G360" s="40"/>
      <c r="H360" s="40"/>
      <c r="I360" s="219"/>
      <c r="J360" s="40"/>
      <c r="K360" s="40"/>
      <c r="L360" s="44"/>
      <c r="M360" s="220"/>
      <c r="N360" s="221"/>
      <c r="O360" s="84"/>
      <c r="P360" s="84"/>
      <c r="Q360" s="84"/>
      <c r="R360" s="84"/>
      <c r="S360" s="84"/>
      <c r="T360" s="85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127</v>
      </c>
      <c r="AU360" s="17" t="s">
        <v>82</v>
      </c>
    </row>
    <row r="361" s="2" customFormat="1">
      <c r="A361" s="38"/>
      <c r="B361" s="39"/>
      <c r="C361" s="40"/>
      <c r="D361" s="222" t="s">
        <v>129</v>
      </c>
      <c r="E361" s="40"/>
      <c r="F361" s="223" t="s">
        <v>545</v>
      </c>
      <c r="G361" s="40"/>
      <c r="H361" s="40"/>
      <c r="I361" s="219"/>
      <c r="J361" s="40"/>
      <c r="K361" s="40"/>
      <c r="L361" s="44"/>
      <c r="M361" s="220"/>
      <c r="N361" s="221"/>
      <c r="O361" s="84"/>
      <c r="P361" s="84"/>
      <c r="Q361" s="84"/>
      <c r="R361" s="84"/>
      <c r="S361" s="84"/>
      <c r="T361" s="85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129</v>
      </c>
      <c r="AU361" s="17" t="s">
        <v>82</v>
      </c>
    </row>
    <row r="362" s="13" customFormat="1">
      <c r="A362" s="13"/>
      <c r="B362" s="224"/>
      <c r="C362" s="225"/>
      <c r="D362" s="222" t="s">
        <v>131</v>
      </c>
      <c r="E362" s="226" t="s">
        <v>19</v>
      </c>
      <c r="F362" s="227" t="s">
        <v>558</v>
      </c>
      <c r="G362" s="225"/>
      <c r="H362" s="228">
        <v>204.30000000000001</v>
      </c>
      <c r="I362" s="229"/>
      <c r="J362" s="225"/>
      <c r="K362" s="225"/>
      <c r="L362" s="230"/>
      <c r="M362" s="231"/>
      <c r="N362" s="232"/>
      <c r="O362" s="232"/>
      <c r="P362" s="232"/>
      <c r="Q362" s="232"/>
      <c r="R362" s="232"/>
      <c r="S362" s="232"/>
      <c r="T362" s="23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4" t="s">
        <v>131</v>
      </c>
      <c r="AU362" s="234" t="s">
        <v>82</v>
      </c>
      <c r="AV362" s="13" t="s">
        <v>82</v>
      </c>
      <c r="AW362" s="13" t="s">
        <v>33</v>
      </c>
      <c r="AX362" s="13" t="s">
        <v>80</v>
      </c>
      <c r="AY362" s="234" t="s">
        <v>118</v>
      </c>
    </row>
    <row r="363" s="12" customFormat="1" ht="22.8" customHeight="1">
      <c r="A363" s="12"/>
      <c r="B363" s="188"/>
      <c r="C363" s="189"/>
      <c r="D363" s="190" t="s">
        <v>71</v>
      </c>
      <c r="E363" s="202" t="s">
        <v>559</v>
      </c>
      <c r="F363" s="202" t="s">
        <v>560</v>
      </c>
      <c r="G363" s="189"/>
      <c r="H363" s="189"/>
      <c r="I363" s="192"/>
      <c r="J363" s="203">
        <f>BK363</f>
        <v>0</v>
      </c>
      <c r="K363" s="189"/>
      <c r="L363" s="194"/>
      <c r="M363" s="195"/>
      <c r="N363" s="196"/>
      <c r="O363" s="196"/>
      <c r="P363" s="197">
        <f>SUM(P364:P369)</f>
        <v>0</v>
      </c>
      <c r="Q363" s="196"/>
      <c r="R363" s="197">
        <f>SUM(R364:R369)</f>
        <v>0</v>
      </c>
      <c r="S363" s="196"/>
      <c r="T363" s="198">
        <f>SUM(T364:T369)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199" t="s">
        <v>80</v>
      </c>
      <c r="AT363" s="200" t="s">
        <v>71</v>
      </c>
      <c r="AU363" s="200" t="s">
        <v>80</v>
      </c>
      <c r="AY363" s="199" t="s">
        <v>118</v>
      </c>
      <c r="BK363" s="201">
        <f>SUM(BK364:BK369)</f>
        <v>0</v>
      </c>
    </row>
    <row r="364" s="2" customFormat="1" ht="24.15" customHeight="1">
      <c r="A364" s="38"/>
      <c r="B364" s="39"/>
      <c r="C364" s="204" t="s">
        <v>561</v>
      </c>
      <c r="D364" s="204" t="s">
        <v>120</v>
      </c>
      <c r="E364" s="205" t="s">
        <v>562</v>
      </c>
      <c r="F364" s="206" t="s">
        <v>563</v>
      </c>
      <c r="G364" s="207" t="s">
        <v>236</v>
      </c>
      <c r="H364" s="208">
        <v>1240.3420000000001</v>
      </c>
      <c r="I364" s="209"/>
      <c r="J364" s="210">
        <f>ROUND(I364*H364,2)</f>
        <v>0</v>
      </c>
      <c r="K364" s="206" t="s">
        <v>124</v>
      </c>
      <c r="L364" s="44"/>
      <c r="M364" s="211" t="s">
        <v>19</v>
      </c>
      <c r="N364" s="212" t="s">
        <v>43</v>
      </c>
      <c r="O364" s="84"/>
      <c r="P364" s="213">
        <f>O364*H364</f>
        <v>0</v>
      </c>
      <c r="Q364" s="213">
        <v>0</v>
      </c>
      <c r="R364" s="213">
        <f>Q364*H364</f>
        <v>0</v>
      </c>
      <c r="S364" s="213">
        <v>0</v>
      </c>
      <c r="T364" s="214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15" t="s">
        <v>125</v>
      </c>
      <c r="AT364" s="215" t="s">
        <v>120</v>
      </c>
      <c r="AU364" s="215" t="s">
        <v>82</v>
      </c>
      <c r="AY364" s="17" t="s">
        <v>118</v>
      </c>
      <c r="BE364" s="216">
        <f>IF(N364="základní",J364,0)</f>
        <v>0</v>
      </c>
      <c r="BF364" s="216">
        <f>IF(N364="snížená",J364,0)</f>
        <v>0</v>
      </c>
      <c r="BG364" s="216">
        <f>IF(N364="zákl. přenesená",J364,0)</f>
        <v>0</v>
      </c>
      <c r="BH364" s="216">
        <f>IF(N364="sníž. přenesená",J364,0)</f>
        <v>0</v>
      </c>
      <c r="BI364" s="216">
        <f>IF(N364="nulová",J364,0)</f>
        <v>0</v>
      </c>
      <c r="BJ364" s="17" t="s">
        <v>80</v>
      </c>
      <c r="BK364" s="216">
        <f>ROUND(I364*H364,2)</f>
        <v>0</v>
      </c>
      <c r="BL364" s="17" t="s">
        <v>125</v>
      </c>
      <c r="BM364" s="215" t="s">
        <v>564</v>
      </c>
    </row>
    <row r="365" s="2" customFormat="1">
      <c r="A365" s="38"/>
      <c r="B365" s="39"/>
      <c r="C365" s="40"/>
      <c r="D365" s="217" t="s">
        <v>127</v>
      </c>
      <c r="E365" s="40"/>
      <c r="F365" s="218" t="s">
        <v>565</v>
      </c>
      <c r="G365" s="40"/>
      <c r="H365" s="40"/>
      <c r="I365" s="219"/>
      <c r="J365" s="40"/>
      <c r="K365" s="40"/>
      <c r="L365" s="44"/>
      <c r="M365" s="220"/>
      <c r="N365" s="221"/>
      <c r="O365" s="84"/>
      <c r="P365" s="84"/>
      <c r="Q365" s="84"/>
      <c r="R365" s="84"/>
      <c r="S365" s="84"/>
      <c r="T365" s="85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127</v>
      </c>
      <c r="AU365" s="17" t="s">
        <v>82</v>
      </c>
    </row>
    <row r="366" s="2" customFormat="1">
      <c r="A366" s="38"/>
      <c r="B366" s="39"/>
      <c r="C366" s="40"/>
      <c r="D366" s="222" t="s">
        <v>129</v>
      </c>
      <c r="E366" s="40"/>
      <c r="F366" s="223" t="s">
        <v>566</v>
      </c>
      <c r="G366" s="40"/>
      <c r="H366" s="40"/>
      <c r="I366" s="219"/>
      <c r="J366" s="40"/>
      <c r="K366" s="40"/>
      <c r="L366" s="44"/>
      <c r="M366" s="220"/>
      <c r="N366" s="221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129</v>
      </c>
      <c r="AU366" s="17" t="s">
        <v>82</v>
      </c>
    </row>
    <row r="367" s="2" customFormat="1" ht="24.15" customHeight="1">
      <c r="A367" s="38"/>
      <c r="B367" s="39"/>
      <c r="C367" s="204" t="s">
        <v>567</v>
      </c>
      <c r="D367" s="204" t="s">
        <v>120</v>
      </c>
      <c r="E367" s="205" t="s">
        <v>568</v>
      </c>
      <c r="F367" s="206" t="s">
        <v>569</v>
      </c>
      <c r="G367" s="207" t="s">
        <v>236</v>
      </c>
      <c r="H367" s="208">
        <v>1240.3420000000001</v>
      </c>
      <c r="I367" s="209"/>
      <c r="J367" s="210">
        <f>ROUND(I367*H367,2)</f>
        <v>0</v>
      </c>
      <c r="K367" s="206" t="s">
        <v>124</v>
      </c>
      <c r="L367" s="44"/>
      <c r="M367" s="211" t="s">
        <v>19</v>
      </c>
      <c r="N367" s="212" t="s">
        <v>43</v>
      </c>
      <c r="O367" s="84"/>
      <c r="P367" s="213">
        <f>O367*H367</f>
        <v>0</v>
      </c>
      <c r="Q367" s="213">
        <v>0</v>
      </c>
      <c r="R367" s="213">
        <f>Q367*H367</f>
        <v>0</v>
      </c>
      <c r="S367" s="213">
        <v>0</v>
      </c>
      <c r="T367" s="214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15" t="s">
        <v>125</v>
      </c>
      <c r="AT367" s="215" t="s">
        <v>120</v>
      </c>
      <c r="AU367" s="215" t="s">
        <v>82</v>
      </c>
      <c r="AY367" s="17" t="s">
        <v>118</v>
      </c>
      <c r="BE367" s="216">
        <f>IF(N367="základní",J367,0)</f>
        <v>0</v>
      </c>
      <c r="BF367" s="216">
        <f>IF(N367="snížená",J367,0)</f>
        <v>0</v>
      </c>
      <c r="BG367" s="216">
        <f>IF(N367="zákl. přenesená",J367,0)</f>
        <v>0</v>
      </c>
      <c r="BH367" s="216">
        <f>IF(N367="sníž. přenesená",J367,0)</f>
        <v>0</v>
      </c>
      <c r="BI367" s="216">
        <f>IF(N367="nulová",J367,0)</f>
        <v>0</v>
      </c>
      <c r="BJ367" s="17" t="s">
        <v>80</v>
      </c>
      <c r="BK367" s="216">
        <f>ROUND(I367*H367,2)</f>
        <v>0</v>
      </c>
      <c r="BL367" s="17" t="s">
        <v>125</v>
      </c>
      <c r="BM367" s="215" t="s">
        <v>570</v>
      </c>
    </row>
    <row r="368" s="2" customFormat="1">
      <c r="A368" s="38"/>
      <c r="B368" s="39"/>
      <c r="C368" s="40"/>
      <c r="D368" s="217" t="s">
        <v>127</v>
      </c>
      <c r="E368" s="40"/>
      <c r="F368" s="218" t="s">
        <v>571</v>
      </c>
      <c r="G368" s="40"/>
      <c r="H368" s="40"/>
      <c r="I368" s="219"/>
      <c r="J368" s="40"/>
      <c r="K368" s="40"/>
      <c r="L368" s="44"/>
      <c r="M368" s="220"/>
      <c r="N368" s="221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127</v>
      </c>
      <c r="AU368" s="17" t="s">
        <v>82</v>
      </c>
    </row>
    <row r="369" s="2" customFormat="1">
      <c r="A369" s="38"/>
      <c r="B369" s="39"/>
      <c r="C369" s="40"/>
      <c r="D369" s="222" t="s">
        <v>129</v>
      </c>
      <c r="E369" s="40"/>
      <c r="F369" s="223" t="s">
        <v>566</v>
      </c>
      <c r="G369" s="40"/>
      <c r="H369" s="40"/>
      <c r="I369" s="219"/>
      <c r="J369" s="40"/>
      <c r="K369" s="40"/>
      <c r="L369" s="44"/>
      <c r="M369" s="256"/>
      <c r="N369" s="257"/>
      <c r="O369" s="258"/>
      <c r="P369" s="258"/>
      <c r="Q369" s="258"/>
      <c r="R369" s="258"/>
      <c r="S369" s="258"/>
      <c r="T369" s="259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129</v>
      </c>
      <c r="AU369" s="17" t="s">
        <v>82</v>
      </c>
    </row>
    <row r="370" s="2" customFormat="1" ht="6.96" customHeight="1">
      <c r="A370" s="38"/>
      <c r="B370" s="59"/>
      <c r="C370" s="60"/>
      <c r="D370" s="60"/>
      <c r="E370" s="60"/>
      <c r="F370" s="60"/>
      <c r="G370" s="60"/>
      <c r="H370" s="60"/>
      <c r="I370" s="60"/>
      <c r="J370" s="60"/>
      <c r="K370" s="60"/>
      <c r="L370" s="44"/>
      <c r="M370" s="38"/>
      <c r="O370" s="38"/>
      <c r="P370" s="38"/>
      <c r="Q370" s="38"/>
      <c r="R370" s="38"/>
      <c r="S370" s="38"/>
      <c r="T370" s="38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</row>
  </sheetData>
  <sheetProtection sheet="1" autoFilter="0" formatColumns="0" formatRows="0" objects="1" scenarios="1" spinCount="100000" saltValue="vz5QhjczSlJV0GAnWxMxhLL8VZ+Y8GFjrBm2htbNQ8qEOeUU5iqvr/3XIlOIJ8M7dbzqsPs2MALpdepgfdhlyA==" hashValue="XHl8GeP86vPYjhjgRFu0erSh/MF7ua/IL2XoSNcwItVjd6TdJyhdHmiQMZRRupdOSCQO3Tq1aBkkOeM3skX3+A==" algorithmName="SHA-512" password="CC35"/>
  <autoFilter ref="C87:K36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3_01/111301111"/>
    <hyperlink ref="F96" r:id="rId2" display="https://podminky.urs.cz/item/CS_URS_2023_01/113107211"/>
    <hyperlink ref="F100" r:id="rId3" display="https://podminky.urs.cz/item/CS_URS_2023_01/184818231"/>
    <hyperlink ref="F103" r:id="rId4" display="https://podminky.urs.cz/item/CS_URS_2023_01/184818232"/>
    <hyperlink ref="F106" r:id="rId5" display="https://podminky.urs.cz/item/CS_URS_2023_01/919735111"/>
    <hyperlink ref="F110" r:id="rId6" display="https://podminky.urs.cz/item/CS_URS_2023_01/113154112"/>
    <hyperlink ref="F114" r:id="rId7" display="https://podminky.urs.cz/item/CS_URS_2023_01/122251105"/>
    <hyperlink ref="F121" r:id="rId8" display="https://podminky.urs.cz/item/CS_URS_2023_01/132251103"/>
    <hyperlink ref="F128" r:id="rId9" display="https://podminky.urs.cz/item/CS_URS_2023_01/132251251"/>
    <hyperlink ref="F132" r:id="rId10" display="https://podminky.urs.cz/item/CS_URS_2023_01/139001101"/>
    <hyperlink ref="F136" r:id="rId11" display="https://podminky.urs.cz/item/CS_URS_2023_01/181151311"/>
    <hyperlink ref="F140" r:id="rId12" display="https://podminky.urs.cz/item/CS_URS_2023_01/181151313"/>
    <hyperlink ref="F144" r:id="rId13" display="https://podminky.urs.cz/item/CS_URS_2023_01/181951112"/>
    <hyperlink ref="F148" r:id="rId14" display="https://podminky.urs.cz/item/CS_URS_2023_01/162751117"/>
    <hyperlink ref="F155" r:id="rId15" display="https://podminky.urs.cz/item/CS_URS_2023_01/162751119"/>
    <hyperlink ref="F163" r:id="rId16" display="https://podminky.urs.cz/item/CS_URS_2023_01/171201231"/>
    <hyperlink ref="F171" r:id="rId17" display="https://podminky.urs.cz/item/CS_URS_2023_01/174151101"/>
    <hyperlink ref="F184" r:id="rId18" display="https://podminky.urs.cz/item/CS_URS_2023_01/181311103"/>
    <hyperlink ref="F190" r:id="rId19" display="https://podminky.urs.cz/item/CS_URS_2023_01/181451131"/>
    <hyperlink ref="F197" r:id="rId20" display="https://podminky.urs.cz/item/CS_URS_2021_01/184802111"/>
    <hyperlink ref="F203" r:id="rId21" display="https://podminky.urs.cz/item/CS_URS_2023_01/185804312"/>
    <hyperlink ref="F206" r:id="rId22" display="https://podminky.urs.cz/item/CS_URS_2023_01/185851121"/>
    <hyperlink ref="F210" r:id="rId23" display="https://podminky.urs.cz/item/CS_URS_2023_01/185851129"/>
    <hyperlink ref="F215" r:id="rId24" display="https://podminky.urs.cz/item/CS_URS_2023_01/212752702"/>
    <hyperlink ref="F219" r:id="rId25" display="https://podminky.urs.cz/item/CS_URS_2023_01/274311127"/>
    <hyperlink ref="F225" r:id="rId26" display="https://podminky.urs.cz/item/CS_URS_2023_01/451573111"/>
    <hyperlink ref="F229" r:id="rId27" display="https://podminky.urs.cz/item/CS_URS_2023_01/452311131"/>
    <hyperlink ref="F233" r:id="rId28" display="https://podminky.urs.cz/item/CS_URS_2023_01/452111111"/>
    <hyperlink ref="F239" r:id="rId29" display="https://podminky.urs.cz/item/CS_URS_2023_01/564751111"/>
    <hyperlink ref="F244" r:id="rId30" display="https://podminky.urs.cz/item/CS_URS_2023_01/564761111"/>
    <hyperlink ref="F247" r:id="rId31" display="https://podminky.urs.cz/item/CS_URS_2023_01/564952114"/>
    <hyperlink ref="F251" r:id="rId32" display="https://podminky.urs.cz/item/CS_URS_2023_01/569903311"/>
    <hyperlink ref="F255" r:id="rId33" display="https://podminky.urs.cz/item/CS_URS_2021_01/594511111"/>
    <hyperlink ref="F259" r:id="rId34" display="https://podminky.urs.cz/item/CS_URS_2023_01/599632111"/>
    <hyperlink ref="F263" r:id="rId35" display="https://podminky.urs.cz/item/CS_URS_2023_01/569831111"/>
    <hyperlink ref="F268" r:id="rId36" display="https://podminky.urs.cz/item/CS_URS_2023_01/573211109"/>
    <hyperlink ref="F271" r:id="rId37" display="https://podminky.urs.cz/item/CS_URS_2023_01/577134031"/>
    <hyperlink ref="F276" r:id="rId38" display="https://podminky.urs.cz/item/CS_URS_2023_01/822442112"/>
    <hyperlink ref="F283" r:id="rId39" display="https://podminky.urs.cz/item/CS_URS_2023_01/912211111"/>
    <hyperlink ref="F289" r:id="rId40" display="https://podminky.urs.cz/item/CS_URS_2023_01/914111111"/>
    <hyperlink ref="F295" r:id="rId41" display="https://podminky.urs.cz/item/CS_URS_2023_01/914511111"/>
    <hyperlink ref="F307" r:id="rId42" display="https://podminky.urs.cz/item/CS_URS_2023_01/919112111"/>
    <hyperlink ref="F311" r:id="rId43" display="https://podminky.urs.cz/item/CS_URS_2023_01/919122112"/>
    <hyperlink ref="F314" r:id="rId44" display="https://podminky.urs.cz/item/CS_URS_2023_01/919441221"/>
    <hyperlink ref="F318" r:id="rId45" display="https://podminky.urs.cz/item/CS_URS_2023_01/919535556"/>
    <hyperlink ref="F322" r:id="rId46" display="https://podminky.urs.cz/item/CS_URS_2023_01/962041211"/>
    <hyperlink ref="F326" r:id="rId47" display="https://podminky.urs.cz/item/CS_URS_2023_01/966008112"/>
    <hyperlink ref="F333" r:id="rId48" display="https://podminky.urs.cz/item/CS_URS_2023_01/997221551"/>
    <hyperlink ref="F339" r:id="rId49" display="https://podminky.urs.cz/item/CS_URS_2023_01/997221559"/>
    <hyperlink ref="F344" r:id="rId50" display="https://podminky.urs.cz/item/CS_URS_2023_01/997221571"/>
    <hyperlink ref="F348" r:id="rId51" display="https://podminky.urs.cz/item/CS_URS_2023_01/997221579"/>
    <hyperlink ref="F352" r:id="rId52" display="https://podminky.urs.cz/item/CS_URS_2023_01/997221615"/>
    <hyperlink ref="F356" r:id="rId53" display="https://podminky.urs.cz/item/CS_URS_2023_01/997221645"/>
    <hyperlink ref="F360" r:id="rId54" display="https://podminky.urs.cz/item/CS_URS_2023_01/997221655"/>
    <hyperlink ref="F365" r:id="rId55" display="https://podminky.urs.cz/item/CS_URS_2023_01/998225111"/>
    <hyperlink ref="F368" r:id="rId56" display="https://podminky.urs.cz/item/CS_URS_2023_01/9982251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87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Vedlejší polní cesta C4 v k.ú. Kladruby nad Labem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88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572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5. 1. 2023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ROUND((SUM(BE83:BE119)),  2)</f>
        <v>0</v>
      </c>
      <c r="G33" s="38"/>
      <c r="H33" s="38"/>
      <c r="I33" s="148">
        <v>0.20999999999999999</v>
      </c>
      <c r="J33" s="147">
        <f>ROUND(((SUM(BE83:BE119))*I33),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ROUND((SUM(BF83:BF119)),  2)</f>
        <v>0</v>
      </c>
      <c r="G34" s="38"/>
      <c r="H34" s="38"/>
      <c r="I34" s="148">
        <v>0.14999999999999999</v>
      </c>
      <c r="J34" s="147">
        <f>ROUND(((SUM(BF83:BF119))*I34),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ROUND((SUM(BG83:BG119)),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ROUND((SUM(BH83:BH119)),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ROUND((SUM(BI83:BI119)),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90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Vedlejší polní cesta C4 v k.ú. Kladruby nad Labem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88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002 - Vedlejší a ostatní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Kladruby nad Labem</v>
      </c>
      <c r="G52" s="40"/>
      <c r="H52" s="40"/>
      <c r="I52" s="32" t="s">
        <v>23</v>
      </c>
      <c r="J52" s="72" t="str">
        <f>IF(J12="","",J12)</f>
        <v>5. 1. 2023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Státní pozemkový úřad</v>
      </c>
      <c r="G54" s="40"/>
      <c r="H54" s="40"/>
      <c r="I54" s="32" t="s">
        <v>31</v>
      </c>
      <c r="J54" s="36" t="str">
        <f>E21</f>
        <v>VDI Projekt s.r.o., K Botiči 1453/6, Praha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91</v>
      </c>
      <c r="D57" s="162"/>
      <c r="E57" s="162"/>
      <c r="F57" s="162"/>
      <c r="G57" s="162"/>
      <c r="H57" s="162"/>
      <c r="I57" s="162"/>
      <c r="J57" s="163" t="s">
        <v>92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93</v>
      </c>
    </row>
    <row r="60" s="9" customFormat="1" ht="24.96" customHeight="1">
      <c r="A60" s="9"/>
      <c r="B60" s="165"/>
      <c r="C60" s="166"/>
      <c r="D60" s="167" t="s">
        <v>573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574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575</v>
      </c>
      <c r="E62" s="174"/>
      <c r="F62" s="174"/>
      <c r="G62" s="174"/>
      <c r="H62" s="174"/>
      <c r="I62" s="174"/>
      <c r="J62" s="175">
        <f>J102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576</v>
      </c>
      <c r="E63" s="174"/>
      <c r="F63" s="174"/>
      <c r="G63" s="174"/>
      <c r="H63" s="174"/>
      <c r="I63" s="174"/>
      <c r="J63" s="175">
        <f>J114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103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Vedlejší polní cesta C4 v k.ú. Kladruby nad Labem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88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002 - Vedlejší a ostatní náklady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Kladruby nad Labem</v>
      </c>
      <c r="G77" s="40"/>
      <c r="H77" s="40"/>
      <c r="I77" s="32" t="s">
        <v>23</v>
      </c>
      <c r="J77" s="72" t="str">
        <f>IF(J12="","",J12)</f>
        <v>5. 1. 2023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25</v>
      </c>
      <c r="D79" s="40"/>
      <c r="E79" s="40"/>
      <c r="F79" s="27" t="str">
        <f>E15</f>
        <v>Státní pozemkový úřad</v>
      </c>
      <c r="G79" s="40"/>
      <c r="H79" s="40"/>
      <c r="I79" s="32" t="s">
        <v>31</v>
      </c>
      <c r="J79" s="36" t="str">
        <f>E21</f>
        <v>VDI Projekt s.r.o., K Botiči 1453/6, Praha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32" t="s">
        <v>34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104</v>
      </c>
      <c r="D82" s="180" t="s">
        <v>57</v>
      </c>
      <c r="E82" s="180" t="s">
        <v>53</v>
      </c>
      <c r="F82" s="180" t="s">
        <v>54</v>
      </c>
      <c r="G82" s="180" t="s">
        <v>105</v>
      </c>
      <c r="H82" s="180" t="s">
        <v>106</v>
      </c>
      <c r="I82" s="180" t="s">
        <v>107</v>
      </c>
      <c r="J82" s="180" t="s">
        <v>92</v>
      </c>
      <c r="K82" s="181" t="s">
        <v>108</v>
      </c>
      <c r="L82" s="182"/>
      <c r="M82" s="92" t="s">
        <v>19</v>
      </c>
      <c r="N82" s="93" t="s">
        <v>42</v>
      </c>
      <c r="O82" s="93" t="s">
        <v>109</v>
      </c>
      <c r="P82" s="93" t="s">
        <v>110</v>
      </c>
      <c r="Q82" s="93" t="s">
        <v>111</v>
      </c>
      <c r="R82" s="93" t="s">
        <v>112</v>
      </c>
      <c r="S82" s="93" t="s">
        <v>113</v>
      </c>
      <c r="T82" s="94" t="s">
        <v>114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115</v>
      </c>
      <c r="D83" s="40"/>
      <c r="E83" s="40"/>
      <c r="F83" s="40"/>
      <c r="G83" s="40"/>
      <c r="H83" s="40"/>
      <c r="I83" s="40"/>
      <c r="J83" s="183">
        <f>BK83</f>
        <v>0</v>
      </c>
      <c r="K83" s="40"/>
      <c r="L83" s="44"/>
      <c r="M83" s="95"/>
      <c r="N83" s="184"/>
      <c r="O83" s="96"/>
      <c r="P83" s="185">
        <f>P84</f>
        <v>0</v>
      </c>
      <c r="Q83" s="96"/>
      <c r="R83" s="185">
        <f>R84</f>
        <v>0</v>
      </c>
      <c r="S83" s="96"/>
      <c r="T83" s="186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71</v>
      </c>
      <c r="AU83" s="17" t="s">
        <v>93</v>
      </c>
      <c r="BK83" s="187">
        <f>BK84</f>
        <v>0</v>
      </c>
    </row>
    <row r="84" s="12" customFormat="1" ht="25.92" customHeight="1">
      <c r="A84" s="12"/>
      <c r="B84" s="188"/>
      <c r="C84" s="189"/>
      <c r="D84" s="190" t="s">
        <v>71</v>
      </c>
      <c r="E84" s="191" t="s">
        <v>577</v>
      </c>
      <c r="F84" s="191" t="s">
        <v>578</v>
      </c>
      <c r="G84" s="189"/>
      <c r="H84" s="189"/>
      <c r="I84" s="192"/>
      <c r="J84" s="193">
        <f>BK84</f>
        <v>0</v>
      </c>
      <c r="K84" s="189"/>
      <c r="L84" s="194"/>
      <c r="M84" s="195"/>
      <c r="N84" s="196"/>
      <c r="O84" s="196"/>
      <c r="P84" s="197">
        <f>P85+P102+P114</f>
        <v>0</v>
      </c>
      <c r="Q84" s="196"/>
      <c r="R84" s="197">
        <f>R85+R102+R114</f>
        <v>0</v>
      </c>
      <c r="S84" s="196"/>
      <c r="T84" s="198">
        <f>T85+T102+T114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150</v>
      </c>
      <c r="AT84" s="200" t="s">
        <v>71</v>
      </c>
      <c r="AU84" s="200" t="s">
        <v>72</v>
      </c>
      <c r="AY84" s="199" t="s">
        <v>118</v>
      </c>
      <c r="BK84" s="201">
        <f>BK85+BK102+BK114</f>
        <v>0</v>
      </c>
    </row>
    <row r="85" s="12" customFormat="1" ht="22.8" customHeight="1">
      <c r="A85" s="12"/>
      <c r="B85" s="188"/>
      <c r="C85" s="189"/>
      <c r="D85" s="190" t="s">
        <v>71</v>
      </c>
      <c r="E85" s="202" t="s">
        <v>579</v>
      </c>
      <c r="F85" s="202" t="s">
        <v>580</v>
      </c>
      <c r="G85" s="189"/>
      <c r="H85" s="189"/>
      <c r="I85" s="192"/>
      <c r="J85" s="203">
        <f>BK85</f>
        <v>0</v>
      </c>
      <c r="K85" s="189"/>
      <c r="L85" s="194"/>
      <c r="M85" s="195"/>
      <c r="N85" s="196"/>
      <c r="O85" s="196"/>
      <c r="P85" s="197">
        <f>SUM(P86:P101)</f>
        <v>0</v>
      </c>
      <c r="Q85" s="196"/>
      <c r="R85" s="197">
        <f>SUM(R86:R101)</f>
        <v>0</v>
      </c>
      <c r="S85" s="196"/>
      <c r="T85" s="198">
        <f>SUM(T86:T101)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150</v>
      </c>
      <c r="AT85" s="200" t="s">
        <v>71</v>
      </c>
      <c r="AU85" s="200" t="s">
        <v>80</v>
      </c>
      <c r="AY85" s="199" t="s">
        <v>118</v>
      </c>
      <c r="BK85" s="201">
        <f>SUM(BK86:BK101)</f>
        <v>0</v>
      </c>
    </row>
    <row r="86" s="2" customFormat="1" ht="16.5" customHeight="1">
      <c r="A86" s="38"/>
      <c r="B86" s="39"/>
      <c r="C86" s="204" t="s">
        <v>80</v>
      </c>
      <c r="D86" s="204" t="s">
        <v>120</v>
      </c>
      <c r="E86" s="205" t="s">
        <v>581</v>
      </c>
      <c r="F86" s="206" t="s">
        <v>582</v>
      </c>
      <c r="G86" s="207" t="s">
        <v>583</v>
      </c>
      <c r="H86" s="208">
        <v>1</v>
      </c>
      <c r="I86" s="209"/>
      <c r="J86" s="210">
        <f>ROUND(I86*H86,2)</f>
        <v>0</v>
      </c>
      <c r="K86" s="206" t="s">
        <v>124</v>
      </c>
      <c r="L86" s="44"/>
      <c r="M86" s="211" t="s">
        <v>19</v>
      </c>
      <c r="N86" s="212" t="s">
        <v>43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584</v>
      </c>
      <c r="AT86" s="215" t="s">
        <v>120</v>
      </c>
      <c r="AU86" s="215" t="s">
        <v>82</v>
      </c>
      <c r="AY86" s="17" t="s">
        <v>118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80</v>
      </c>
      <c r="BK86" s="216">
        <f>ROUND(I86*H86,2)</f>
        <v>0</v>
      </c>
      <c r="BL86" s="17" t="s">
        <v>584</v>
      </c>
      <c r="BM86" s="215" t="s">
        <v>585</v>
      </c>
    </row>
    <row r="87" s="2" customFormat="1">
      <c r="A87" s="38"/>
      <c r="B87" s="39"/>
      <c r="C87" s="40"/>
      <c r="D87" s="217" t="s">
        <v>127</v>
      </c>
      <c r="E87" s="40"/>
      <c r="F87" s="218" t="s">
        <v>586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127</v>
      </c>
      <c r="AU87" s="17" t="s">
        <v>82</v>
      </c>
    </row>
    <row r="88" s="2" customFormat="1">
      <c r="A88" s="38"/>
      <c r="B88" s="39"/>
      <c r="C88" s="40"/>
      <c r="D88" s="222" t="s">
        <v>322</v>
      </c>
      <c r="E88" s="40"/>
      <c r="F88" s="223" t="s">
        <v>587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322</v>
      </c>
      <c r="AU88" s="17" t="s">
        <v>82</v>
      </c>
    </row>
    <row r="89" s="13" customFormat="1">
      <c r="A89" s="13"/>
      <c r="B89" s="224"/>
      <c r="C89" s="225"/>
      <c r="D89" s="222" t="s">
        <v>131</v>
      </c>
      <c r="E89" s="226" t="s">
        <v>19</v>
      </c>
      <c r="F89" s="227" t="s">
        <v>588</v>
      </c>
      <c r="G89" s="225"/>
      <c r="H89" s="228">
        <v>1</v>
      </c>
      <c r="I89" s="229"/>
      <c r="J89" s="225"/>
      <c r="K89" s="225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131</v>
      </c>
      <c r="AU89" s="234" t="s">
        <v>82</v>
      </c>
      <c r="AV89" s="13" t="s">
        <v>82</v>
      </c>
      <c r="AW89" s="13" t="s">
        <v>33</v>
      </c>
      <c r="AX89" s="13" t="s">
        <v>72</v>
      </c>
      <c r="AY89" s="234" t="s">
        <v>118</v>
      </c>
    </row>
    <row r="90" s="14" customFormat="1">
      <c r="A90" s="14"/>
      <c r="B90" s="235"/>
      <c r="C90" s="236"/>
      <c r="D90" s="222" t="s">
        <v>131</v>
      </c>
      <c r="E90" s="237" t="s">
        <v>19</v>
      </c>
      <c r="F90" s="238" t="s">
        <v>175</v>
      </c>
      <c r="G90" s="236"/>
      <c r="H90" s="239">
        <v>1</v>
      </c>
      <c r="I90" s="240"/>
      <c r="J90" s="236"/>
      <c r="K90" s="236"/>
      <c r="L90" s="241"/>
      <c r="M90" s="242"/>
      <c r="N90" s="243"/>
      <c r="O90" s="243"/>
      <c r="P90" s="243"/>
      <c r="Q90" s="243"/>
      <c r="R90" s="243"/>
      <c r="S90" s="243"/>
      <c r="T90" s="24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5" t="s">
        <v>131</v>
      </c>
      <c r="AU90" s="245" t="s">
        <v>82</v>
      </c>
      <c r="AV90" s="14" t="s">
        <v>125</v>
      </c>
      <c r="AW90" s="14" t="s">
        <v>33</v>
      </c>
      <c r="AX90" s="14" t="s">
        <v>80</v>
      </c>
      <c r="AY90" s="245" t="s">
        <v>118</v>
      </c>
    </row>
    <row r="91" s="2" customFormat="1" ht="16.5" customHeight="1">
      <c r="A91" s="38"/>
      <c r="B91" s="39"/>
      <c r="C91" s="204" t="s">
        <v>82</v>
      </c>
      <c r="D91" s="204" t="s">
        <v>120</v>
      </c>
      <c r="E91" s="205" t="s">
        <v>589</v>
      </c>
      <c r="F91" s="206" t="s">
        <v>590</v>
      </c>
      <c r="G91" s="207" t="s">
        <v>583</v>
      </c>
      <c r="H91" s="208">
        <v>1</v>
      </c>
      <c r="I91" s="209"/>
      <c r="J91" s="210">
        <f>ROUND(I91*H91,2)</f>
        <v>0</v>
      </c>
      <c r="K91" s="206" t="s">
        <v>124</v>
      </c>
      <c r="L91" s="44"/>
      <c r="M91" s="211" t="s">
        <v>19</v>
      </c>
      <c r="N91" s="212" t="s">
        <v>43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584</v>
      </c>
      <c r="AT91" s="215" t="s">
        <v>120</v>
      </c>
      <c r="AU91" s="215" t="s">
        <v>82</v>
      </c>
      <c r="AY91" s="17" t="s">
        <v>118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80</v>
      </c>
      <c r="BK91" s="216">
        <f>ROUND(I91*H91,2)</f>
        <v>0</v>
      </c>
      <c r="BL91" s="17" t="s">
        <v>584</v>
      </c>
      <c r="BM91" s="215" t="s">
        <v>591</v>
      </c>
    </row>
    <row r="92" s="2" customFormat="1">
      <c r="A92" s="38"/>
      <c r="B92" s="39"/>
      <c r="C92" s="40"/>
      <c r="D92" s="217" t="s">
        <v>127</v>
      </c>
      <c r="E92" s="40"/>
      <c r="F92" s="218" t="s">
        <v>592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127</v>
      </c>
      <c r="AU92" s="17" t="s">
        <v>82</v>
      </c>
    </row>
    <row r="93" s="2" customFormat="1">
      <c r="A93" s="38"/>
      <c r="B93" s="39"/>
      <c r="C93" s="40"/>
      <c r="D93" s="222" t="s">
        <v>322</v>
      </c>
      <c r="E93" s="40"/>
      <c r="F93" s="223" t="s">
        <v>593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322</v>
      </c>
      <c r="AU93" s="17" t="s">
        <v>82</v>
      </c>
    </row>
    <row r="94" s="13" customFormat="1">
      <c r="A94" s="13"/>
      <c r="B94" s="224"/>
      <c r="C94" s="225"/>
      <c r="D94" s="222" t="s">
        <v>131</v>
      </c>
      <c r="E94" s="226" t="s">
        <v>19</v>
      </c>
      <c r="F94" s="227" t="s">
        <v>594</v>
      </c>
      <c r="G94" s="225"/>
      <c r="H94" s="228">
        <v>1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131</v>
      </c>
      <c r="AU94" s="234" t="s">
        <v>82</v>
      </c>
      <c r="AV94" s="13" t="s">
        <v>82</v>
      </c>
      <c r="AW94" s="13" t="s">
        <v>33</v>
      </c>
      <c r="AX94" s="13" t="s">
        <v>80</v>
      </c>
      <c r="AY94" s="234" t="s">
        <v>118</v>
      </c>
    </row>
    <row r="95" s="2" customFormat="1" ht="24.15" customHeight="1">
      <c r="A95" s="38"/>
      <c r="B95" s="39"/>
      <c r="C95" s="204" t="s">
        <v>139</v>
      </c>
      <c r="D95" s="204" t="s">
        <v>120</v>
      </c>
      <c r="E95" s="205" t="s">
        <v>595</v>
      </c>
      <c r="F95" s="206" t="s">
        <v>596</v>
      </c>
      <c r="G95" s="207" t="s">
        <v>583</v>
      </c>
      <c r="H95" s="208">
        <v>1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125</v>
      </c>
      <c r="AT95" s="215" t="s">
        <v>120</v>
      </c>
      <c r="AU95" s="215" t="s">
        <v>82</v>
      </c>
      <c r="AY95" s="17" t="s">
        <v>118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80</v>
      </c>
      <c r="BK95" s="216">
        <f>ROUND(I95*H95,2)</f>
        <v>0</v>
      </c>
      <c r="BL95" s="17" t="s">
        <v>125</v>
      </c>
      <c r="BM95" s="215" t="s">
        <v>597</v>
      </c>
    </row>
    <row r="96" s="13" customFormat="1">
      <c r="A96" s="13"/>
      <c r="B96" s="224"/>
      <c r="C96" s="225"/>
      <c r="D96" s="222" t="s">
        <v>131</v>
      </c>
      <c r="E96" s="226" t="s">
        <v>19</v>
      </c>
      <c r="F96" s="227" t="s">
        <v>588</v>
      </c>
      <c r="G96" s="225"/>
      <c r="H96" s="228">
        <v>1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131</v>
      </c>
      <c r="AU96" s="234" t="s">
        <v>82</v>
      </c>
      <c r="AV96" s="13" t="s">
        <v>82</v>
      </c>
      <c r="AW96" s="13" t="s">
        <v>33</v>
      </c>
      <c r="AX96" s="13" t="s">
        <v>72</v>
      </c>
      <c r="AY96" s="234" t="s">
        <v>118</v>
      </c>
    </row>
    <row r="97" s="14" customFormat="1">
      <c r="A97" s="14"/>
      <c r="B97" s="235"/>
      <c r="C97" s="236"/>
      <c r="D97" s="222" t="s">
        <v>131</v>
      </c>
      <c r="E97" s="237" t="s">
        <v>19</v>
      </c>
      <c r="F97" s="238" t="s">
        <v>175</v>
      </c>
      <c r="G97" s="236"/>
      <c r="H97" s="239">
        <v>1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131</v>
      </c>
      <c r="AU97" s="245" t="s">
        <v>82</v>
      </c>
      <c r="AV97" s="14" t="s">
        <v>125</v>
      </c>
      <c r="AW97" s="14" t="s">
        <v>33</v>
      </c>
      <c r="AX97" s="14" t="s">
        <v>80</v>
      </c>
      <c r="AY97" s="245" t="s">
        <v>118</v>
      </c>
    </row>
    <row r="98" s="2" customFormat="1" ht="16.5" customHeight="1">
      <c r="A98" s="38"/>
      <c r="B98" s="39"/>
      <c r="C98" s="204" t="s">
        <v>125</v>
      </c>
      <c r="D98" s="204" t="s">
        <v>120</v>
      </c>
      <c r="E98" s="205" t="s">
        <v>598</v>
      </c>
      <c r="F98" s="206" t="s">
        <v>599</v>
      </c>
      <c r="G98" s="207" t="s">
        <v>583</v>
      </c>
      <c r="H98" s="208">
        <v>1</v>
      </c>
      <c r="I98" s="209"/>
      <c r="J98" s="210">
        <f>ROUND(I98*H98,2)</f>
        <v>0</v>
      </c>
      <c r="K98" s="206" t="s">
        <v>124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584</v>
      </c>
      <c r="AT98" s="215" t="s">
        <v>120</v>
      </c>
      <c r="AU98" s="215" t="s">
        <v>82</v>
      </c>
      <c r="AY98" s="17" t="s">
        <v>118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80</v>
      </c>
      <c r="BK98" s="216">
        <f>ROUND(I98*H98,2)</f>
        <v>0</v>
      </c>
      <c r="BL98" s="17" t="s">
        <v>584</v>
      </c>
      <c r="BM98" s="215" t="s">
        <v>600</v>
      </c>
    </row>
    <row r="99" s="2" customFormat="1">
      <c r="A99" s="38"/>
      <c r="B99" s="39"/>
      <c r="C99" s="40"/>
      <c r="D99" s="217" t="s">
        <v>127</v>
      </c>
      <c r="E99" s="40"/>
      <c r="F99" s="218" t="s">
        <v>601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127</v>
      </c>
      <c r="AU99" s="17" t="s">
        <v>82</v>
      </c>
    </row>
    <row r="100" s="2" customFormat="1">
      <c r="A100" s="38"/>
      <c r="B100" s="39"/>
      <c r="C100" s="40"/>
      <c r="D100" s="222" t="s">
        <v>322</v>
      </c>
      <c r="E100" s="40"/>
      <c r="F100" s="223" t="s">
        <v>602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322</v>
      </c>
      <c r="AU100" s="17" t="s">
        <v>82</v>
      </c>
    </row>
    <row r="101" s="13" customFormat="1">
      <c r="A101" s="13"/>
      <c r="B101" s="224"/>
      <c r="C101" s="225"/>
      <c r="D101" s="222" t="s">
        <v>131</v>
      </c>
      <c r="E101" s="226" t="s">
        <v>19</v>
      </c>
      <c r="F101" s="227" t="s">
        <v>603</v>
      </c>
      <c r="G101" s="225"/>
      <c r="H101" s="228">
        <v>1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131</v>
      </c>
      <c r="AU101" s="234" t="s">
        <v>82</v>
      </c>
      <c r="AV101" s="13" t="s">
        <v>82</v>
      </c>
      <c r="AW101" s="13" t="s">
        <v>33</v>
      </c>
      <c r="AX101" s="13" t="s">
        <v>80</v>
      </c>
      <c r="AY101" s="234" t="s">
        <v>118</v>
      </c>
    </row>
    <row r="102" s="12" customFormat="1" ht="22.8" customHeight="1">
      <c r="A102" s="12"/>
      <c r="B102" s="188"/>
      <c r="C102" s="189"/>
      <c r="D102" s="190" t="s">
        <v>71</v>
      </c>
      <c r="E102" s="202" t="s">
        <v>604</v>
      </c>
      <c r="F102" s="202" t="s">
        <v>605</v>
      </c>
      <c r="G102" s="189"/>
      <c r="H102" s="189"/>
      <c r="I102" s="192"/>
      <c r="J102" s="203">
        <f>BK102</f>
        <v>0</v>
      </c>
      <c r="K102" s="189"/>
      <c r="L102" s="194"/>
      <c r="M102" s="195"/>
      <c r="N102" s="196"/>
      <c r="O102" s="196"/>
      <c r="P102" s="197">
        <f>SUM(P103:P113)</f>
        <v>0</v>
      </c>
      <c r="Q102" s="196"/>
      <c r="R102" s="197">
        <f>SUM(R103:R113)</f>
        <v>0</v>
      </c>
      <c r="S102" s="196"/>
      <c r="T102" s="198">
        <f>SUM(T103:T113)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9" t="s">
        <v>150</v>
      </c>
      <c r="AT102" s="200" t="s">
        <v>71</v>
      </c>
      <c r="AU102" s="200" t="s">
        <v>80</v>
      </c>
      <c r="AY102" s="199" t="s">
        <v>118</v>
      </c>
      <c r="BK102" s="201">
        <f>SUM(BK103:BK113)</f>
        <v>0</v>
      </c>
    </row>
    <row r="103" s="2" customFormat="1" ht="16.5" customHeight="1">
      <c r="A103" s="38"/>
      <c r="B103" s="39"/>
      <c r="C103" s="204" t="s">
        <v>150</v>
      </c>
      <c r="D103" s="204" t="s">
        <v>120</v>
      </c>
      <c r="E103" s="205" t="s">
        <v>606</v>
      </c>
      <c r="F103" s="206" t="s">
        <v>605</v>
      </c>
      <c r="G103" s="207" t="s">
        <v>583</v>
      </c>
      <c r="H103" s="208">
        <v>1</v>
      </c>
      <c r="I103" s="209"/>
      <c r="J103" s="210">
        <f>ROUND(I103*H103,2)</f>
        <v>0</v>
      </c>
      <c r="K103" s="206" t="s">
        <v>124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584</v>
      </c>
      <c r="AT103" s="215" t="s">
        <v>120</v>
      </c>
      <c r="AU103" s="215" t="s">
        <v>82</v>
      </c>
      <c r="AY103" s="17" t="s">
        <v>118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80</v>
      </c>
      <c r="BK103" s="216">
        <f>ROUND(I103*H103,2)</f>
        <v>0</v>
      </c>
      <c r="BL103" s="17" t="s">
        <v>584</v>
      </c>
      <c r="BM103" s="215" t="s">
        <v>607</v>
      </c>
    </row>
    <row r="104" s="2" customFormat="1">
      <c r="A104" s="38"/>
      <c r="B104" s="39"/>
      <c r="C104" s="40"/>
      <c r="D104" s="217" t="s">
        <v>127</v>
      </c>
      <c r="E104" s="40"/>
      <c r="F104" s="218" t="s">
        <v>608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127</v>
      </c>
      <c r="AU104" s="17" t="s">
        <v>82</v>
      </c>
    </row>
    <row r="105" s="2" customFormat="1" ht="16.5" customHeight="1">
      <c r="A105" s="38"/>
      <c r="B105" s="39"/>
      <c r="C105" s="204" t="s">
        <v>158</v>
      </c>
      <c r="D105" s="204" t="s">
        <v>120</v>
      </c>
      <c r="E105" s="205" t="s">
        <v>609</v>
      </c>
      <c r="F105" s="206" t="s">
        <v>610</v>
      </c>
      <c r="G105" s="207" t="s">
        <v>583</v>
      </c>
      <c r="H105" s="208">
        <v>1</v>
      </c>
      <c r="I105" s="209"/>
      <c r="J105" s="210">
        <f>ROUND(I105*H105,2)</f>
        <v>0</v>
      </c>
      <c r="K105" s="206" t="s">
        <v>124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584</v>
      </c>
      <c r="AT105" s="215" t="s">
        <v>120</v>
      </c>
      <c r="AU105" s="215" t="s">
        <v>82</v>
      </c>
      <c r="AY105" s="17" t="s">
        <v>118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80</v>
      </c>
      <c r="BK105" s="216">
        <f>ROUND(I105*H105,2)</f>
        <v>0</v>
      </c>
      <c r="BL105" s="17" t="s">
        <v>584</v>
      </c>
      <c r="BM105" s="215" t="s">
        <v>611</v>
      </c>
    </row>
    <row r="106" s="2" customFormat="1">
      <c r="A106" s="38"/>
      <c r="B106" s="39"/>
      <c r="C106" s="40"/>
      <c r="D106" s="217" t="s">
        <v>127</v>
      </c>
      <c r="E106" s="40"/>
      <c r="F106" s="218" t="s">
        <v>612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127</v>
      </c>
      <c r="AU106" s="17" t="s">
        <v>82</v>
      </c>
    </row>
    <row r="107" s="2" customFormat="1" ht="24.15" customHeight="1">
      <c r="A107" s="38"/>
      <c r="B107" s="39"/>
      <c r="C107" s="204" t="s">
        <v>165</v>
      </c>
      <c r="D107" s="204" t="s">
        <v>120</v>
      </c>
      <c r="E107" s="205" t="s">
        <v>613</v>
      </c>
      <c r="F107" s="206" t="s">
        <v>614</v>
      </c>
      <c r="G107" s="207" t="s">
        <v>583</v>
      </c>
      <c r="H107" s="208">
        <v>1</v>
      </c>
      <c r="I107" s="209"/>
      <c r="J107" s="210">
        <f>ROUND(I107*H107,2)</f>
        <v>0</v>
      </c>
      <c r="K107" s="206" t="s">
        <v>19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584</v>
      </c>
      <c r="AT107" s="215" t="s">
        <v>120</v>
      </c>
      <c r="AU107" s="215" t="s">
        <v>82</v>
      </c>
      <c r="AY107" s="17" t="s">
        <v>118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80</v>
      </c>
      <c r="BK107" s="216">
        <f>ROUND(I107*H107,2)</f>
        <v>0</v>
      </c>
      <c r="BL107" s="17" t="s">
        <v>584</v>
      </c>
      <c r="BM107" s="215" t="s">
        <v>615</v>
      </c>
    </row>
    <row r="108" s="13" customFormat="1">
      <c r="A108" s="13"/>
      <c r="B108" s="224"/>
      <c r="C108" s="225"/>
      <c r="D108" s="222" t="s">
        <v>131</v>
      </c>
      <c r="E108" s="226" t="s">
        <v>19</v>
      </c>
      <c r="F108" s="227" t="s">
        <v>616</v>
      </c>
      <c r="G108" s="225"/>
      <c r="H108" s="228">
        <v>1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131</v>
      </c>
      <c r="AU108" s="234" t="s">
        <v>82</v>
      </c>
      <c r="AV108" s="13" t="s">
        <v>82</v>
      </c>
      <c r="AW108" s="13" t="s">
        <v>33</v>
      </c>
      <c r="AX108" s="13" t="s">
        <v>80</v>
      </c>
      <c r="AY108" s="234" t="s">
        <v>118</v>
      </c>
    </row>
    <row r="109" s="2" customFormat="1" ht="37.8" customHeight="1">
      <c r="A109" s="38"/>
      <c r="B109" s="39"/>
      <c r="C109" s="204" t="s">
        <v>176</v>
      </c>
      <c r="D109" s="204" t="s">
        <v>120</v>
      </c>
      <c r="E109" s="205" t="s">
        <v>617</v>
      </c>
      <c r="F109" s="206" t="s">
        <v>618</v>
      </c>
      <c r="G109" s="207" t="s">
        <v>583</v>
      </c>
      <c r="H109" s="208">
        <v>1</v>
      </c>
      <c r="I109" s="209"/>
      <c r="J109" s="210">
        <f>ROUND(I109*H109,2)</f>
        <v>0</v>
      </c>
      <c r="K109" s="206" t="s">
        <v>19</v>
      </c>
      <c r="L109" s="44"/>
      <c r="M109" s="211" t="s">
        <v>19</v>
      </c>
      <c r="N109" s="212" t="s">
        <v>43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584</v>
      </c>
      <c r="AT109" s="215" t="s">
        <v>120</v>
      </c>
      <c r="AU109" s="215" t="s">
        <v>82</v>
      </c>
      <c r="AY109" s="17" t="s">
        <v>118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80</v>
      </c>
      <c r="BK109" s="216">
        <f>ROUND(I109*H109,2)</f>
        <v>0</v>
      </c>
      <c r="BL109" s="17" t="s">
        <v>584</v>
      </c>
      <c r="BM109" s="215" t="s">
        <v>619</v>
      </c>
    </row>
    <row r="110" s="2" customFormat="1" ht="16.5" customHeight="1">
      <c r="A110" s="38"/>
      <c r="B110" s="39"/>
      <c r="C110" s="204" t="s">
        <v>185</v>
      </c>
      <c r="D110" s="204" t="s">
        <v>120</v>
      </c>
      <c r="E110" s="205" t="s">
        <v>620</v>
      </c>
      <c r="F110" s="206" t="s">
        <v>621</v>
      </c>
      <c r="G110" s="207" t="s">
        <v>142</v>
      </c>
      <c r="H110" s="208">
        <v>2</v>
      </c>
      <c r="I110" s="209"/>
      <c r="J110" s="210">
        <f>ROUND(I110*H110,2)</f>
        <v>0</v>
      </c>
      <c r="K110" s="206" t="s">
        <v>124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584</v>
      </c>
      <c r="AT110" s="215" t="s">
        <v>120</v>
      </c>
      <c r="AU110" s="215" t="s">
        <v>82</v>
      </c>
      <c r="AY110" s="17" t="s">
        <v>118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80</v>
      </c>
      <c r="BK110" s="216">
        <f>ROUND(I110*H110,2)</f>
        <v>0</v>
      </c>
      <c r="BL110" s="17" t="s">
        <v>584</v>
      </c>
      <c r="BM110" s="215" t="s">
        <v>622</v>
      </c>
    </row>
    <row r="111" s="2" customFormat="1">
      <c r="A111" s="38"/>
      <c r="B111" s="39"/>
      <c r="C111" s="40"/>
      <c r="D111" s="217" t="s">
        <v>127</v>
      </c>
      <c r="E111" s="40"/>
      <c r="F111" s="218" t="s">
        <v>623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127</v>
      </c>
      <c r="AU111" s="17" t="s">
        <v>82</v>
      </c>
    </row>
    <row r="112" s="2" customFormat="1" ht="16.5" customHeight="1">
      <c r="A112" s="38"/>
      <c r="B112" s="39"/>
      <c r="C112" s="204" t="s">
        <v>192</v>
      </c>
      <c r="D112" s="204" t="s">
        <v>120</v>
      </c>
      <c r="E112" s="205" t="s">
        <v>624</v>
      </c>
      <c r="F112" s="206" t="s">
        <v>625</v>
      </c>
      <c r="G112" s="207" t="s">
        <v>583</v>
      </c>
      <c r="H112" s="208">
        <v>1</v>
      </c>
      <c r="I112" s="209"/>
      <c r="J112" s="210">
        <f>ROUND(I112*H112,2)</f>
        <v>0</v>
      </c>
      <c r="K112" s="206" t="s">
        <v>124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584</v>
      </c>
      <c r="AT112" s="215" t="s">
        <v>120</v>
      </c>
      <c r="AU112" s="215" t="s">
        <v>82</v>
      </c>
      <c r="AY112" s="17" t="s">
        <v>118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80</v>
      </c>
      <c r="BK112" s="216">
        <f>ROUND(I112*H112,2)</f>
        <v>0</v>
      </c>
      <c r="BL112" s="17" t="s">
        <v>584</v>
      </c>
      <c r="BM112" s="215" t="s">
        <v>626</v>
      </c>
    </row>
    <row r="113" s="2" customFormat="1">
      <c r="A113" s="38"/>
      <c r="B113" s="39"/>
      <c r="C113" s="40"/>
      <c r="D113" s="217" t="s">
        <v>127</v>
      </c>
      <c r="E113" s="40"/>
      <c r="F113" s="218" t="s">
        <v>627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127</v>
      </c>
      <c r="AU113" s="17" t="s">
        <v>82</v>
      </c>
    </row>
    <row r="114" s="12" customFormat="1" ht="22.8" customHeight="1">
      <c r="A114" s="12"/>
      <c r="B114" s="188"/>
      <c r="C114" s="189"/>
      <c r="D114" s="190" t="s">
        <v>71</v>
      </c>
      <c r="E114" s="202" t="s">
        <v>628</v>
      </c>
      <c r="F114" s="202" t="s">
        <v>629</v>
      </c>
      <c r="G114" s="189"/>
      <c r="H114" s="189"/>
      <c r="I114" s="192"/>
      <c r="J114" s="203">
        <f>BK114</f>
        <v>0</v>
      </c>
      <c r="K114" s="189"/>
      <c r="L114" s="194"/>
      <c r="M114" s="195"/>
      <c r="N114" s="196"/>
      <c r="O114" s="196"/>
      <c r="P114" s="197">
        <f>SUM(P115:P119)</f>
        <v>0</v>
      </c>
      <c r="Q114" s="196"/>
      <c r="R114" s="197">
        <f>SUM(R115:R119)</f>
        <v>0</v>
      </c>
      <c r="S114" s="196"/>
      <c r="T114" s="198">
        <f>SUM(T115:T119)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9" t="s">
        <v>150</v>
      </c>
      <c r="AT114" s="200" t="s">
        <v>71</v>
      </c>
      <c r="AU114" s="200" t="s">
        <v>80</v>
      </c>
      <c r="AY114" s="199" t="s">
        <v>118</v>
      </c>
      <c r="BK114" s="201">
        <f>SUM(BK115:BK119)</f>
        <v>0</v>
      </c>
    </row>
    <row r="115" s="2" customFormat="1" ht="16.5" customHeight="1">
      <c r="A115" s="38"/>
      <c r="B115" s="39"/>
      <c r="C115" s="204" t="s">
        <v>199</v>
      </c>
      <c r="D115" s="204" t="s">
        <v>120</v>
      </c>
      <c r="E115" s="205" t="s">
        <v>630</v>
      </c>
      <c r="F115" s="206" t="s">
        <v>631</v>
      </c>
      <c r="G115" s="207" t="s">
        <v>583</v>
      </c>
      <c r="H115" s="208">
        <v>1</v>
      </c>
      <c r="I115" s="209"/>
      <c r="J115" s="210">
        <f>ROUND(I115*H115,2)</f>
        <v>0</v>
      </c>
      <c r="K115" s="206" t="s">
        <v>124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584</v>
      </c>
      <c r="AT115" s="215" t="s">
        <v>120</v>
      </c>
      <c r="AU115" s="215" t="s">
        <v>82</v>
      </c>
      <c r="AY115" s="17" t="s">
        <v>118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80</v>
      </c>
      <c r="BK115" s="216">
        <f>ROUND(I115*H115,2)</f>
        <v>0</v>
      </c>
      <c r="BL115" s="17" t="s">
        <v>584</v>
      </c>
      <c r="BM115" s="215" t="s">
        <v>632</v>
      </c>
    </row>
    <row r="116" s="2" customFormat="1">
      <c r="A116" s="38"/>
      <c r="B116" s="39"/>
      <c r="C116" s="40"/>
      <c r="D116" s="217" t="s">
        <v>127</v>
      </c>
      <c r="E116" s="40"/>
      <c r="F116" s="218" t="s">
        <v>633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127</v>
      </c>
      <c r="AU116" s="17" t="s">
        <v>82</v>
      </c>
    </row>
    <row r="117" s="2" customFormat="1">
      <c r="A117" s="38"/>
      <c r="B117" s="39"/>
      <c r="C117" s="40"/>
      <c r="D117" s="222" t="s">
        <v>322</v>
      </c>
      <c r="E117" s="40"/>
      <c r="F117" s="223" t="s">
        <v>634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322</v>
      </c>
      <c r="AU117" s="17" t="s">
        <v>82</v>
      </c>
    </row>
    <row r="118" s="2" customFormat="1" ht="21.75" customHeight="1">
      <c r="A118" s="38"/>
      <c r="B118" s="39"/>
      <c r="C118" s="204" t="s">
        <v>206</v>
      </c>
      <c r="D118" s="204" t="s">
        <v>120</v>
      </c>
      <c r="E118" s="205" t="s">
        <v>635</v>
      </c>
      <c r="F118" s="206" t="s">
        <v>636</v>
      </c>
      <c r="G118" s="207" t="s">
        <v>142</v>
      </c>
      <c r="H118" s="208">
        <v>4</v>
      </c>
      <c r="I118" s="209"/>
      <c r="J118" s="210">
        <f>ROUND(I118*H118,2)</f>
        <v>0</v>
      </c>
      <c r="K118" s="206" t="s">
        <v>19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584</v>
      </c>
      <c r="AT118" s="215" t="s">
        <v>120</v>
      </c>
      <c r="AU118" s="215" t="s">
        <v>82</v>
      </c>
      <c r="AY118" s="17" t="s">
        <v>118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80</v>
      </c>
      <c r="BK118" s="216">
        <f>ROUND(I118*H118,2)</f>
        <v>0</v>
      </c>
      <c r="BL118" s="17" t="s">
        <v>584</v>
      </c>
      <c r="BM118" s="215" t="s">
        <v>637</v>
      </c>
    </row>
    <row r="119" s="2" customFormat="1">
      <c r="A119" s="38"/>
      <c r="B119" s="39"/>
      <c r="C119" s="40"/>
      <c r="D119" s="222" t="s">
        <v>129</v>
      </c>
      <c r="E119" s="40"/>
      <c r="F119" s="223" t="s">
        <v>638</v>
      </c>
      <c r="G119" s="40"/>
      <c r="H119" s="40"/>
      <c r="I119" s="219"/>
      <c r="J119" s="40"/>
      <c r="K119" s="40"/>
      <c r="L119" s="44"/>
      <c r="M119" s="256"/>
      <c r="N119" s="257"/>
      <c r="O119" s="258"/>
      <c r="P119" s="258"/>
      <c r="Q119" s="258"/>
      <c r="R119" s="258"/>
      <c r="S119" s="258"/>
      <c r="T119" s="259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129</v>
      </c>
      <c r="AU119" s="17" t="s">
        <v>82</v>
      </c>
    </row>
    <row r="120" s="2" customFormat="1" ht="6.96" customHeight="1">
      <c r="A120" s="38"/>
      <c r="B120" s="59"/>
      <c r="C120" s="60"/>
      <c r="D120" s="60"/>
      <c r="E120" s="60"/>
      <c r="F120" s="60"/>
      <c r="G120" s="60"/>
      <c r="H120" s="60"/>
      <c r="I120" s="60"/>
      <c r="J120" s="60"/>
      <c r="K120" s="60"/>
      <c r="L120" s="44"/>
      <c r="M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</sheetData>
  <sheetProtection sheet="1" autoFilter="0" formatColumns="0" formatRows="0" objects="1" scenarios="1" spinCount="100000" saltValue="/sCu6sLKopMirqjSsN7XySbh3xU1XW11uaTW2xui53hsnqa2FYUjbTUPsDF87sm2Gh7FcImeYoDzeeAbTHYhYg==" hashValue="6zX6zBmUW6R/AcwMsm/Hp2BWRRW3YA467vOo50d9/optzlgdAsP1iSxT2hH0/rGDceka40UwDsrKoJouTY1zWQ==" algorithmName="SHA-512" password="CC35"/>
  <autoFilter ref="C82:K11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3_01/012203000"/>
    <hyperlink ref="F92" r:id="rId2" display="https://podminky.urs.cz/item/CS_URS_2023_01/012303000"/>
    <hyperlink ref="F99" r:id="rId3" display="https://podminky.urs.cz/item/CS_URS_2023_01/013254000"/>
    <hyperlink ref="F104" r:id="rId4" display="https://podminky.urs.cz/item/CS_URS_2023_01/030001000"/>
    <hyperlink ref="F106" r:id="rId5" display="https://podminky.urs.cz/item/CS_URS_2023_01/032903000"/>
    <hyperlink ref="F111" r:id="rId6" display="https://podminky.urs.cz/item/CS_URS_2023_01/034503000"/>
    <hyperlink ref="F113" r:id="rId7" display="https://podminky.urs.cz/item/CS_URS_2023_01/039103000"/>
    <hyperlink ref="F116" r:id="rId8" display="https://podminky.urs.cz/item/CS_URS_2023_01/0419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0" customWidth="1"/>
    <col min="2" max="2" width="1.667969" style="260" customWidth="1"/>
    <col min="3" max="4" width="5" style="260" customWidth="1"/>
    <col min="5" max="5" width="11.66016" style="260" customWidth="1"/>
    <col min="6" max="6" width="9.160156" style="260" customWidth="1"/>
    <col min="7" max="7" width="5" style="260" customWidth="1"/>
    <col min="8" max="8" width="77.83203" style="260" customWidth="1"/>
    <col min="9" max="10" width="20" style="260" customWidth="1"/>
    <col min="11" max="11" width="1.667969" style="260" customWidth="1"/>
  </cols>
  <sheetData>
    <row r="1" s="1" customFormat="1" ht="37.5" customHeight="1"/>
    <row r="2" s="1" customFormat="1" ht="7.5" customHeight="1">
      <c r="B2" s="261"/>
      <c r="C2" s="262"/>
      <c r="D2" s="262"/>
      <c r="E2" s="262"/>
      <c r="F2" s="262"/>
      <c r="G2" s="262"/>
      <c r="H2" s="262"/>
      <c r="I2" s="262"/>
      <c r="J2" s="262"/>
      <c r="K2" s="263"/>
    </row>
    <row r="3" s="15" customFormat="1" ht="45" customHeight="1">
      <c r="B3" s="264"/>
      <c r="C3" s="265" t="s">
        <v>639</v>
      </c>
      <c r="D3" s="265"/>
      <c r="E3" s="265"/>
      <c r="F3" s="265"/>
      <c r="G3" s="265"/>
      <c r="H3" s="265"/>
      <c r="I3" s="265"/>
      <c r="J3" s="265"/>
      <c r="K3" s="266"/>
    </row>
    <row r="4" s="1" customFormat="1" ht="25.5" customHeight="1">
      <c r="B4" s="267"/>
      <c r="C4" s="268" t="s">
        <v>640</v>
      </c>
      <c r="D4" s="268"/>
      <c r="E4" s="268"/>
      <c r="F4" s="268"/>
      <c r="G4" s="268"/>
      <c r="H4" s="268"/>
      <c r="I4" s="268"/>
      <c r="J4" s="268"/>
      <c r="K4" s="269"/>
    </row>
    <row r="5" s="1" customFormat="1" ht="5.25" customHeight="1">
      <c r="B5" s="267"/>
      <c r="C5" s="270"/>
      <c r="D5" s="270"/>
      <c r="E5" s="270"/>
      <c r="F5" s="270"/>
      <c r="G5" s="270"/>
      <c r="H5" s="270"/>
      <c r="I5" s="270"/>
      <c r="J5" s="270"/>
      <c r="K5" s="269"/>
    </row>
    <row r="6" s="1" customFormat="1" ht="15" customHeight="1">
      <c r="B6" s="267"/>
      <c r="C6" s="271" t="s">
        <v>641</v>
      </c>
      <c r="D6" s="271"/>
      <c r="E6" s="271"/>
      <c r="F6" s="271"/>
      <c r="G6" s="271"/>
      <c r="H6" s="271"/>
      <c r="I6" s="271"/>
      <c r="J6" s="271"/>
      <c r="K6" s="269"/>
    </row>
    <row r="7" s="1" customFormat="1" ht="15" customHeight="1">
      <c r="B7" s="272"/>
      <c r="C7" s="271" t="s">
        <v>642</v>
      </c>
      <c r="D7" s="271"/>
      <c r="E7" s="271"/>
      <c r="F7" s="271"/>
      <c r="G7" s="271"/>
      <c r="H7" s="271"/>
      <c r="I7" s="271"/>
      <c r="J7" s="271"/>
      <c r="K7" s="269"/>
    </row>
    <row r="8" s="1" customFormat="1" ht="12.75" customHeight="1">
      <c r="B8" s="272"/>
      <c r="C8" s="271"/>
      <c r="D8" s="271"/>
      <c r="E8" s="271"/>
      <c r="F8" s="271"/>
      <c r="G8" s="271"/>
      <c r="H8" s="271"/>
      <c r="I8" s="271"/>
      <c r="J8" s="271"/>
      <c r="K8" s="269"/>
    </row>
    <row r="9" s="1" customFormat="1" ht="15" customHeight="1">
      <c r="B9" s="272"/>
      <c r="C9" s="271" t="s">
        <v>643</v>
      </c>
      <c r="D9" s="271"/>
      <c r="E9" s="271"/>
      <c r="F9" s="271"/>
      <c r="G9" s="271"/>
      <c r="H9" s="271"/>
      <c r="I9" s="271"/>
      <c r="J9" s="271"/>
      <c r="K9" s="269"/>
    </row>
    <row r="10" s="1" customFormat="1" ht="15" customHeight="1">
      <c r="B10" s="272"/>
      <c r="C10" s="271"/>
      <c r="D10" s="271" t="s">
        <v>644</v>
      </c>
      <c r="E10" s="271"/>
      <c r="F10" s="271"/>
      <c r="G10" s="271"/>
      <c r="H10" s="271"/>
      <c r="I10" s="271"/>
      <c r="J10" s="271"/>
      <c r="K10" s="269"/>
    </row>
    <row r="11" s="1" customFormat="1" ht="15" customHeight="1">
      <c r="B11" s="272"/>
      <c r="C11" s="273"/>
      <c r="D11" s="271" t="s">
        <v>645</v>
      </c>
      <c r="E11" s="271"/>
      <c r="F11" s="271"/>
      <c r="G11" s="271"/>
      <c r="H11" s="271"/>
      <c r="I11" s="271"/>
      <c r="J11" s="271"/>
      <c r="K11" s="269"/>
    </row>
    <row r="12" s="1" customFormat="1" ht="15" customHeight="1">
      <c r="B12" s="272"/>
      <c r="C12" s="273"/>
      <c r="D12" s="271"/>
      <c r="E12" s="271"/>
      <c r="F12" s="271"/>
      <c r="G12" s="271"/>
      <c r="H12" s="271"/>
      <c r="I12" s="271"/>
      <c r="J12" s="271"/>
      <c r="K12" s="269"/>
    </row>
    <row r="13" s="1" customFormat="1" ht="15" customHeight="1">
      <c r="B13" s="272"/>
      <c r="C13" s="273"/>
      <c r="D13" s="274" t="s">
        <v>646</v>
      </c>
      <c r="E13" s="271"/>
      <c r="F13" s="271"/>
      <c r="G13" s="271"/>
      <c r="H13" s="271"/>
      <c r="I13" s="271"/>
      <c r="J13" s="271"/>
      <c r="K13" s="269"/>
    </row>
    <row r="14" s="1" customFormat="1" ht="12.75" customHeight="1">
      <c r="B14" s="272"/>
      <c r="C14" s="273"/>
      <c r="D14" s="273"/>
      <c r="E14" s="273"/>
      <c r="F14" s="273"/>
      <c r="G14" s="273"/>
      <c r="H14" s="273"/>
      <c r="I14" s="273"/>
      <c r="J14" s="273"/>
      <c r="K14" s="269"/>
    </row>
    <row r="15" s="1" customFormat="1" ht="15" customHeight="1">
      <c r="B15" s="272"/>
      <c r="C15" s="273"/>
      <c r="D15" s="271" t="s">
        <v>647</v>
      </c>
      <c r="E15" s="271"/>
      <c r="F15" s="271"/>
      <c r="G15" s="271"/>
      <c r="H15" s="271"/>
      <c r="I15" s="271"/>
      <c r="J15" s="271"/>
      <c r="K15" s="269"/>
    </row>
    <row r="16" s="1" customFormat="1" ht="15" customHeight="1">
      <c r="B16" s="272"/>
      <c r="C16" s="273"/>
      <c r="D16" s="271" t="s">
        <v>648</v>
      </c>
      <c r="E16" s="271"/>
      <c r="F16" s="271"/>
      <c r="G16" s="271"/>
      <c r="H16" s="271"/>
      <c r="I16" s="271"/>
      <c r="J16" s="271"/>
      <c r="K16" s="269"/>
    </row>
    <row r="17" s="1" customFormat="1" ht="15" customHeight="1">
      <c r="B17" s="272"/>
      <c r="C17" s="273"/>
      <c r="D17" s="271" t="s">
        <v>649</v>
      </c>
      <c r="E17" s="271"/>
      <c r="F17" s="271"/>
      <c r="G17" s="271"/>
      <c r="H17" s="271"/>
      <c r="I17" s="271"/>
      <c r="J17" s="271"/>
      <c r="K17" s="269"/>
    </row>
    <row r="18" s="1" customFormat="1" ht="15" customHeight="1">
      <c r="B18" s="272"/>
      <c r="C18" s="273"/>
      <c r="D18" s="273"/>
      <c r="E18" s="275" t="s">
        <v>79</v>
      </c>
      <c r="F18" s="271" t="s">
        <v>650</v>
      </c>
      <c r="G18" s="271"/>
      <c r="H18" s="271"/>
      <c r="I18" s="271"/>
      <c r="J18" s="271"/>
      <c r="K18" s="269"/>
    </row>
    <row r="19" s="1" customFormat="1" ht="15" customHeight="1">
      <c r="B19" s="272"/>
      <c r="C19" s="273"/>
      <c r="D19" s="273"/>
      <c r="E19" s="275" t="s">
        <v>651</v>
      </c>
      <c r="F19" s="271" t="s">
        <v>652</v>
      </c>
      <c r="G19" s="271"/>
      <c r="H19" s="271"/>
      <c r="I19" s="271"/>
      <c r="J19" s="271"/>
      <c r="K19" s="269"/>
    </row>
    <row r="20" s="1" customFormat="1" ht="15" customHeight="1">
      <c r="B20" s="272"/>
      <c r="C20" s="273"/>
      <c r="D20" s="273"/>
      <c r="E20" s="275" t="s">
        <v>653</v>
      </c>
      <c r="F20" s="271" t="s">
        <v>654</v>
      </c>
      <c r="G20" s="271"/>
      <c r="H20" s="271"/>
      <c r="I20" s="271"/>
      <c r="J20" s="271"/>
      <c r="K20" s="269"/>
    </row>
    <row r="21" s="1" customFormat="1" ht="15" customHeight="1">
      <c r="B21" s="272"/>
      <c r="C21" s="273"/>
      <c r="D21" s="273"/>
      <c r="E21" s="275" t="s">
        <v>85</v>
      </c>
      <c r="F21" s="271" t="s">
        <v>84</v>
      </c>
      <c r="G21" s="271"/>
      <c r="H21" s="271"/>
      <c r="I21" s="271"/>
      <c r="J21" s="271"/>
      <c r="K21" s="269"/>
    </row>
    <row r="22" s="1" customFormat="1" ht="15" customHeight="1">
      <c r="B22" s="272"/>
      <c r="C22" s="273"/>
      <c r="D22" s="273"/>
      <c r="E22" s="275" t="s">
        <v>655</v>
      </c>
      <c r="F22" s="271" t="s">
        <v>656</v>
      </c>
      <c r="G22" s="271"/>
      <c r="H22" s="271"/>
      <c r="I22" s="271"/>
      <c r="J22" s="271"/>
      <c r="K22" s="269"/>
    </row>
    <row r="23" s="1" customFormat="1" ht="15" customHeight="1">
      <c r="B23" s="272"/>
      <c r="C23" s="273"/>
      <c r="D23" s="273"/>
      <c r="E23" s="275" t="s">
        <v>657</v>
      </c>
      <c r="F23" s="271" t="s">
        <v>658</v>
      </c>
      <c r="G23" s="271"/>
      <c r="H23" s="271"/>
      <c r="I23" s="271"/>
      <c r="J23" s="271"/>
      <c r="K23" s="269"/>
    </row>
    <row r="24" s="1" customFormat="1" ht="12.75" customHeight="1">
      <c r="B24" s="272"/>
      <c r="C24" s="273"/>
      <c r="D24" s="273"/>
      <c r="E24" s="273"/>
      <c r="F24" s="273"/>
      <c r="G24" s="273"/>
      <c r="H24" s="273"/>
      <c r="I24" s="273"/>
      <c r="J24" s="273"/>
      <c r="K24" s="269"/>
    </row>
    <row r="25" s="1" customFormat="1" ht="15" customHeight="1">
      <c r="B25" s="272"/>
      <c r="C25" s="271" t="s">
        <v>659</v>
      </c>
      <c r="D25" s="271"/>
      <c r="E25" s="271"/>
      <c r="F25" s="271"/>
      <c r="G25" s="271"/>
      <c r="H25" s="271"/>
      <c r="I25" s="271"/>
      <c r="J25" s="271"/>
      <c r="K25" s="269"/>
    </row>
    <row r="26" s="1" customFormat="1" ht="15" customHeight="1">
      <c r="B26" s="272"/>
      <c r="C26" s="271" t="s">
        <v>660</v>
      </c>
      <c r="D26" s="271"/>
      <c r="E26" s="271"/>
      <c r="F26" s="271"/>
      <c r="G26" s="271"/>
      <c r="H26" s="271"/>
      <c r="I26" s="271"/>
      <c r="J26" s="271"/>
      <c r="K26" s="269"/>
    </row>
    <row r="27" s="1" customFormat="1" ht="15" customHeight="1">
      <c r="B27" s="272"/>
      <c r="C27" s="271"/>
      <c r="D27" s="271" t="s">
        <v>661</v>
      </c>
      <c r="E27" s="271"/>
      <c r="F27" s="271"/>
      <c r="G27" s="271"/>
      <c r="H27" s="271"/>
      <c r="I27" s="271"/>
      <c r="J27" s="271"/>
      <c r="K27" s="269"/>
    </row>
    <row r="28" s="1" customFormat="1" ht="15" customHeight="1">
      <c r="B28" s="272"/>
      <c r="C28" s="273"/>
      <c r="D28" s="271" t="s">
        <v>662</v>
      </c>
      <c r="E28" s="271"/>
      <c r="F28" s="271"/>
      <c r="G28" s="271"/>
      <c r="H28" s="271"/>
      <c r="I28" s="271"/>
      <c r="J28" s="271"/>
      <c r="K28" s="269"/>
    </row>
    <row r="29" s="1" customFormat="1" ht="12.75" customHeight="1">
      <c r="B29" s="272"/>
      <c r="C29" s="273"/>
      <c r="D29" s="273"/>
      <c r="E29" s="273"/>
      <c r="F29" s="273"/>
      <c r="G29" s="273"/>
      <c r="H29" s="273"/>
      <c r="I29" s="273"/>
      <c r="J29" s="273"/>
      <c r="K29" s="269"/>
    </row>
    <row r="30" s="1" customFormat="1" ht="15" customHeight="1">
      <c r="B30" s="272"/>
      <c r="C30" s="273"/>
      <c r="D30" s="271" t="s">
        <v>663</v>
      </c>
      <c r="E30" s="271"/>
      <c r="F30" s="271"/>
      <c r="G30" s="271"/>
      <c r="H30" s="271"/>
      <c r="I30" s="271"/>
      <c r="J30" s="271"/>
      <c r="K30" s="269"/>
    </row>
    <row r="31" s="1" customFormat="1" ht="15" customHeight="1">
      <c r="B31" s="272"/>
      <c r="C31" s="273"/>
      <c r="D31" s="271" t="s">
        <v>664</v>
      </c>
      <c r="E31" s="271"/>
      <c r="F31" s="271"/>
      <c r="G31" s="271"/>
      <c r="H31" s="271"/>
      <c r="I31" s="271"/>
      <c r="J31" s="271"/>
      <c r="K31" s="269"/>
    </row>
    <row r="32" s="1" customFormat="1" ht="12.75" customHeight="1">
      <c r="B32" s="272"/>
      <c r="C32" s="273"/>
      <c r="D32" s="273"/>
      <c r="E32" s="273"/>
      <c r="F32" s="273"/>
      <c r="G32" s="273"/>
      <c r="H32" s="273"/>
      <c r="I32" s="273"/>
      <c r="J32" s="273"/>
      <c r="K32" s="269"/>
    </row>
    <row r="33" s="1" customFormat="1" ht="15" customHeight="1">
      <c r="B33" s="272"/>
      <c r="C33" s="273"/>
      <c r="D33" s="271" t="s">
        <v>665</v>
      </c>
      <c r="E33" s="271"/>
      <c r="F33" s="271"/>
      <c r="G33" s="271"/>
      <c r="H33" s="271"/>
      <c r="I33" s="271"/>
      <c r="J33" s="271"/>
      <c r="K33" s="269"/>
    </row>
    <row r="34" s="1" customFormat="1" ht="15" customHeight="1">
      <c r="B34" s="272"/>
      <c r="C34" s="273"/>
      <c r="D34" s="271" t="s">
        <v>666</v>
      </c>
      <c r="E34" s="271"/>
      <c r="F34" s="271"/>
      <c r="G34" s="271"/>
      <c r="H34" s="271"/>
      <c r="I34" s="271"/>
      <c r="J34" s="271"/>
      <c r="K34" s="269"/>
    </row>
    <row r="35" s="1" customFormat="1" ht="15" customHeight="1">
      <c r="B35" s="272"/>
      <c r="C35" s="273"/>
      <c r="D35" s="271" t="s">
        <v>667</v>
      </c>
      <c r="E35" s="271"/>
      <c r="F35" s="271"/>
      <c r="G35" s="271"/>
      <c r="H35" s="271"/>
      <c r="I35" s="271"/>
      <c r="J35" s="271"/>
      <c r="K35" s="269"/>
    </row>
    <row r="36" s="1" customFormat="1" ht="15" customHeight="1">
      <c r="B36" s="272"/>
      <c r="C36" s="273"/>
      <c r="D36" s="271"/>
      <c r="E36" s="274" t="s">
        <v>104</v>
      </c>
      <c r="F36" s="271"/>
      <c r="G36" s="271" t="s">
        <v>668</v>
      </c>
      <c r="H36" s="271"/>
      <c r="I36" s="271"/>
      <c r="J36" s="271"/>
      <c r="K36" s="269"/>
    </row>
    <row r="37" s="1" customFormat="1" ht="30.75" customHeight="1">
      <c r="B37" s="272"/>
      <c r="C37" s="273"/>
      <c r="D37" s="271"/>
      <c r="E37" s="274" t="s">
        <v>669</v>
      </c>
      <c r="F37" s="271"/>
      <c r="G37" s="271" t="s">
        <v>670</v>
      </c>
      <c r="H37" s="271"/>
      <c r="I37" s="271"/>
      <c r="J37" s="271"/>
      <c r="K37" s="269"/>
    </row>
    <row r="38" s="1" customFormat="1" ht="15" customHeight="1">
      <c r="B38" s="272"/>
      <c r="C38" s="273"/>
      <c r="D38" s="271"/>
      <c r="E38" s="274" t="s">
        <v>53</v>
      </c>
      <c r="F38" s="271"/>
      <c r="G38" s="271" t="s">
        <v>671</v>
      </c>
      <c r="H38" s="271"/>
      <c r="I38" s="271"/>
      <c r="J38" s="271"/>
      <c r="K38" s="269"/>
    </row>
    <row r="39" s="1" customFormat="1" ht="15" customHeight="1">
      <c r="B39" s="272"/>
      <c r="C39" s="273"/>
      <c r="D39" s="271"/>
      <c r="E39" s="274" t="s">
        <v>54</v>
      </c>
      <c r="F39" s="271"/>
      <c r="G39" s="271" t="s">
        <v>672</v>
      </c>
      <c r="H39" s="271"/>
      <c r="I39" s="271"/>
      <c r="J39" s="271"/>
      <c r="K39" s="269"/>
    </row>
    <row r="40" s="1" customFormat="1" ht="15" customHeight="1">
      <c r="B40" s="272"/>
      <c r="C40" s="273"/>
      <c r="D40" s="271"/>
      <c r="E40" s="274" t="s">
        <v>105</v>
      </c>
      <c r="F40" s="271"/>
      <c r="G40" s="271" t="s">
        <v>673</v>
      </c>
      <c r="H40" s="271"/>
      <c r="I40" s="271"/>
      <c r="J40" s="271"/>
      <c r="K40" s="269"/>
    </row>
    <row r="41" s="1" customFormat="1" ht="15" customHeight="1">
      <c r="B41" s="272"/>
      <c r="C41" s="273"/>
      <c r="D41" s="271"/>
      <c r="E41" s="274" t="s">
        <v>106</v>
      </c>
      <c r="F41" s="271"/>
      <c r="G41" s="271" t="s">
        <v>674</v>
      </c>
      <c r="H41" s="271"/>
      <c r="I41" s="271"/>
      <c r="J41" s="271"/>
      <c r="K41" s="269"/>
    </row>
    <row r="42" s="1" customFormat="1" ht="15" customHeight="1">
      <c r="B42" s="272"/>
      <c r="C42" s="273"/>
      <c r="D42" s="271"/>
      <c r="E42" s="274" t="s">
        <v>675</v>
      </c>
      <c r="F42" s="271"/>
      <c r="G42" s="271" t="s">
        <v>676</v>
      </c>
      <c r="H42" s="271"/>
      <c r="I42" s="271"/>
      <c r="J42" s="271"/>
      <c r="K42" s="269"/>
    </row>
    <row r="43" s="1" customFormat="1" ht="15" customHeight="1">
      <c r="B43" s="272"/>
      <c r="C43" s="273"/>
      <c r="D43" s="271"/>
      <c r="E43" s="274"/>
      <c r="F43" s="271"/>
      <c r="G43" s="271" t="s">
        <v>677</v>
      </c>
      <c r="H43" s="271"/>
      <c r="I43" s="271"/>
      <c r="J43" s="271"/>
      <c r="K43" s="269"/>
    </row>
    <row r="44" s="1" customFormat="1" ht="15" customHeight="1">
      <c r="B44" s="272"/>
      <c r="C44" s="273"/>
      <c r="D44" s="271"/>
      <c r="E44" s="274" t="s">
        <v>678</v>
      </c>
      <c r="F44" s="271"/>
      <c r="G44" s="271" t="s">
        <v>679</v>
      </c>
      <c r="H44" s="271"/>
      <c r="I44" s="271"/>
      <c r="J44" s="271"/>
      <c r="K44" s="269"/>
    </row>
    <row r="45" s="1" customFormat="1" ht="15" customHeight="1">
      <c r="B45" s="272"/>
      <c r="C45" s="273"/>
      <c r="D45" s="271"/>
      <c r="E45" s="274" t="s">
        <v>108</v>
      </c>
      <c r="F45" s="271"/>
      <c r="G45" s="271" t="s">
        <v>680</v>
      </c>
      <c r="H45" s="271"/>
      <c r="I45" s="271"/>
      <c r="J45" s="271"/>
      <c r="K45" s="269"/>
    </row>
    <row r="46" s="1" customFormat="1" ht="12.75" customHeight="1">
      <c r="B46" s="272"/>
      <c r="C46" s="273"/>
      <c r="D46" s="271"/>
      <c r="E46" s="271"/>
      <c r="F46" s="271"/>
      <c r="G46" s="271"/>
      <c r="H46" s="271"/>
      <c r="I46" s="271"/>
      <c r="J46" s="271"/>
      <c r="K46" s="269"/>
    </row>
    <row r="47" s="1" customFormat="1" ht="15" customHeight="1">
      <c r="B47" s="272"/>
      <c r="C47" s="273"/>
      <c r="D47" s="271" t="s">
        <v>681</v>
      </c>
      <c r="E47" s="271"/>
      <c r="F47" s="271"/>
      <c r="G47" s="271"/>
      <c r="H47" s="271"/>
      <c r="I47" s="271"/>
      <c r="J47" s="271"/>
      <c r="K47" s="269"/>
    </row>
    <row r="48" s="1" customFormat="1" ht="15" customHeight="1">
      <c r="B48" s="272"/>
      <c r="C48" s="273"/>
      <c r="D48" s="273"/>
      <c r="E48" s="271" t="s">
        <v>682</v>
      </c>
      <c r="F48" s="271"/>
      <c r="G48" s="271"/>
      <c r="H48" s="271"/>
      <c r="I48" s="271"/>
      <c r="J48" s="271"/>
      <c r="K48" s="269"/>
    </row>
    <row r="49" s="1" customFormat="1" ht="15" customHeight="1">
      <c r="B49" s="272"/>
      <c r="C49" s="273"/>
      <c r="D49" s="273"/>
      <c r="E49" s="271" t="s">
        <v>683</v>
      </c>
      <c r="F49" s="271"/>
      <c r="G49" s="271"/>
      <c r="H49" s="271"/>
      <c r="I49" s="271"/>
      <c r="J49" s="271"/>
      <c r="K49" s="269"/>
    </row>
    <row r="50" s="1" customFormat="1" ht="15" customHeight="1">
      <c r="B50" s="272"/>
      <c r="C50" s="273"/>
      <c r="D50" s="273"/>
      <c r="E50" s="271" t="s">
        <v>684</v>
      </c>
      <c r="F50" s="271"/>
      <c r="G50" s="271"/>
      <c r="H50" s="271"/>
      <c r="I50" s="271"/>
      <c r="J50" s="271"/>
      <c r="K50" s="269"/>
    </row>
    <row r="51" s="1" customFormat="1" ht="15" customHeight="1">
      <c r="B51" s="272"/>
      <c r="C51" s="273"/>
      <c r="D51" s="271" t="s">
        <v>685</v>
      </c>
      <c r="E51" s="271"/>
      <c r="F51" s="271"/>
      <c r="G51" s="271"/>
      <c r="H51" s="271"/>
      <c r="I51" s="271"/>
      <c r="J51" s="271"/>
      <c r="K51" s="269"/>
    </row>
    <row r="52" s="1" customFormat="1" ht="25.5" customHeight="1">
      <c r="B52" s="267"/>
      <c r="C52" s="268" t="s">
        <v>686</v>
      </c>
      <c r="D52" s="268"/>
      <c r="E52" s="268"/>
      <c r="F52" s="268"/>
      <c r="G52" s="268"/>
      <c r="H52" s="268"/>
      <c r="I52" s="268"/>
      <c r="J52" s="268"/>
      <c r="K52" s="269"/>
    </row>
    <row r="53" s="1" customFormat="1" ht="5.25" customHeight="1">
      <c r="B53" s="267"/>
      <c r="C53" s="270"/>
      <c r="D53" s="270"/>
      <c r="E53" s="270"/>
      <c r="F53" s="270"/>
      <c r="G53" s="270"/>
      <c r="H53" s="270"/>
      <c r="I53" s="270"/>
      <c r="J53" s="270"/>
      <c r="K53" s="269"/>
    </row>
    <row r="54" s="1" customFormat="1" ht="15" customHeight="1">
      <c r="B54" s="267"/>
      <c r="C54" s="271" t="s">
        <v>687</v>
      </c>
      <c r="D54" s="271"/>
      <c r="E54" s="271"/>
      <c r="F54" s="271"/>
      <c r="G54" s="271"/>
      <c r="H54" s="271"/>
      <c r="I54" s="271"/>
      <c r="J54" s="271"/>
      <c r="K54" s="269"/>
    </row>
    <row r="55" s="1" customFormat="1" ht="15" customHeight="1">
      <c r="B55" s="267"/>
      <c r="C55" s="271" t="s">
        <v>688</v>
      </c>
      <c r="D55" s="271"/>
      <c r="E55" s="271"/>
      <c r="F55" s="271"/>
      <c r="G55" s="271"/>
      <c r="H55" s="271"/>
      <c r="I55" s="271"/>
      <c r="J55" s="271"/>
      <c r="K55" s="269"/>
    </row>
    <row r="56" s="1" customFormat="1" ht="12.75" customHeight="1">
      <c r="B56" s="267"/>
      <c r="C56" s="271"/>
      <c r="D56" s="271"/>
      <c r="E56" s="271"/>
      <c r="F56" s="271"/>
      <c r="G56" s="271"/>
      <c r="H56" s="271"/>
      <c r="I56" s="271"/>
      <c r="J56" s="271"/>
      <c r="K56" s="269"/>
    </row>
    <row r="57" s="1" customFormat="1" ht="15" customHeight="1">
      <c r="B57" s="267"/>
      <c r="C57" s="271" t="s">
        <v>689</v>
      </c>
      <c r="D57" s="271"/>
      <c r="E57" s="271"/>
      <c r="F57" s="271"/>
      <c r="G57" s="271"/>
      <c r="H57" s="271"/>
      <c r="I57" s="271"/>
      <c r="J57" s="271"/>
      <c r="K57" s="269"/>
    </row>
    <row r="58" s="1" customFormat="1" ht="15" customHeight="1">
      <c r="B58" s="267"/>
      <c r="C58" s="273"/>
      <c r="D58" s="271" t="s">
        <v>690</v>
      </c>
      <c r="E58" s="271"/>
      <c r="F58" s="271"/>
      <c r="G58" s="271"/>
      <c r="H58" s="271"/>
      <c r="I58" s="271"/>
      <c r="J58" s="271"/>
      <c r="K58" s="269"/>
    </row>
    <row r="59" s="1" customFormat="1" ht="15" customHeight="1">
      <c r="B59" s="267"/>
      <c r="C59" s="273"/>
      <c r="D59" s="271" t="s">
        <v>691</v>
      </c>
      <c r="E59" s="271"/>
      <c r="F59" s="271"/>
      <c r="G59" s="271"/>
      <c r="H59" s="271"/>
      <c r="I59" s="271"/>
      <c r="J59" s="271"/>
      <c r="K59" s="269"/>
    </row>
    <row r="60" s="1" customFormat="1" ht="15" customHeight="1">
      <c r="B60" s="267"/>
      <c r="C60" s="273"/>
      <c r="D60" s="271" t="s">
        <v>692</v>
      </c>
      <c r="E60" s="271"/>
      <c r="F60" s="271"/>
      <c r="G60" s="271"/>
      <c r="H60" s="271"/>
      <c r="I60" s="271"/>
      <c r="J60" s="271"/>
      <c r="K60" s="269"/>
    </row>
    <row r="61" s="1" customFormat="1" ht="15" customHeight="1">
      <c r="B61" s="267"/>
      <c r="C61" s="273"/>
      <c r="D61" s="271" t="s">
        <v>693</v>
      </c>
      <c r="E61" s="271"/>
      <c r="F61" s="271"/>
      <c r="G61" s="271"/>
      <c r="H61" s="271"/>
      <c r="I61" s="271"/>
      <c r="J61" s="271"/>
      <c r="K61" s="269"/>
    </row>
    <row r="62" s="1" customFormat="1" ht="15" customHeight="1">
      <c r="B62" s="267"/>
      <c r="C62" s="273"/>
      <c r="D62" s="276" t="s">
        <v>694</v>
      </c>
      <c r="E62" s="276"/>
      <c r="F62" s="276"/>
      <c r="G62" s="276"/>
      <c r="H62" s="276"/>
      <c r="I62" s="276"/>
      <c r="J62" s="276"/>
      <c r="K62" s="269"/>
    </row>
    <row r="63" s="1" customFormat="1" ht="15" customHeight="1">
      <c r="B63" s="267"/>
      <c r="C63" s="273"/>
      <c r="D63" s="271" t="s">
        <v>695</v>
      </c>
      <c r="E63" s="271"/>
      <c r="F63" s="271"/>
      <c r="G63" s="271"/>
      <c r="H63" s="271"/>
      <c r="I63" s="271"/>
      <c r="J63" s="271"/>
      <c r="K63" s="269"/>
    </row>
    <row r="64" s="1" customFormat="1" ht="12.75" customHeight="1">
      <c r="B64" s="267"/>
      <c r="C64" s="273"/>
      <c r="D64" s="273"/>
      <c r="E64" s="277"/>
      <c r="F64" s="273"/>
      <c r="G64" s="273"/>
      <c r="H64" s="273"/>
      <c r="I64" s="273"/>
      <c r="J64" s="273"/>
      <c r="K64" s="269"/>
    </row>
    <row r="65" s="1" customFormat="1" ht="15" customHeight="1">
      <c r="B65" s="267"/>
      <c r="C65" s="273"/>
      <c r="D65" s="271" t="s">
        <v>696</v>
      </c>
      <c r="E65" s="271"/>
      <c r="F65" s="271"/>
      <c r="G65" s="271"/>
      <c r="H65" s="271"/>
      <c r="I65" s="271"/>
      <c r="J65" s="271"/>
      <c r="K65" s="269"/>
    </row>
    <row r="66" s="1" customFormat="1" ht="15" customHeight="1">
      <c r="B66" s="267"/>
      <c r="C66" s="273"/>
      <c r="D66" s="276" t="s">
        <v>697</v>
      </c>
      <c r="E66" s="276"/>
      <c r="F66" s="276"/>
      <c r="G66" s="276"/>
      <c r="H66" s="276"/>
      <c r="I66" s="276"/>
      <c r="J66" s="276"/>
      <c r="K66" s="269"/>
    </row>
    <row r="67" s="1" customFormat="1" ht="15" customHeight="1">
      <c r="B67" s="267"/>
      <c r="C67" s="273"/>
      <c r="D67" s="271" t="s">
        <v>698</v>
      </c>
      <c r="E67" s="271"/>
      <c r="F67" s="271"/>
      <c r="G67" s="271"/>
      <c r="H67" s="271"/>
      <c r="I67" s="271"/>
      <c r="J67" s="271"/>
      <c r="K67" s="269"/>
    </row>
    <row r="68" s="1" customFormat="1" ht="15" customHeight="1">
      <c r="B68" s="267"/>
      <c r="C68" s="273"/>
      <c r="D68" s="271" t="s">
        <v>699</v>
      </c>
      <c r="E68" s="271"/>
      <c r="F68" s="271"/>
      <c r="G68" s="271"/>
      <c r="H68" s="271"/>
      <c r="I68" s="271"/>
      <c r="J68" s="271"/>
      <c r="K68" s="269"/>
    </row>
    <row r="69" s="1" customFormat="1" ht="15" customHeight="1">
      <c r="B69" s="267"/>
      <c r="C69" s="273"/>
      <c r="D69" s="271" t="s">
        <v>700</v>
      </c>
      <c r="E69" s="271"/>
      <c r="F69" s="271"/>
      <c r="G69" s="271"/>
      <c r="H69" s="271"/>
      <c r="I69" s="271"/>
      <c r="J69" s="271"/>
      <c r="K69" s="269"/>
    </row>
    <row r="70" s="1" customFormat="1" ht="15" customHeight="1">
      <c r="B70" s="267"/>
      <c r="C70" s="273"/>
      <c r="D70" s="271" t="s">
        <v>701</v>
      </c>
      <c r="E70" s="271"/>
      <c r="F70" s="271"/>
      <c r="G70" s="271"/>
      <c r="H70" s="271"/>
      <c r="I70" s="271"/>
      <c r="J70" s="271"/>
      <c r="K70" s="269"/>
    </row>
    <row r="71" s="1" customFormat="1" ht="12.75" customHeight="1">
      <c r="B71" s="278"/>
      <c r="C71" s="279"/>
      <c r="D71" s="279"/>
      <c r="E71" s="279"/>
      <c r="F71" s="279"/>
      <c r="G71" s="279"/>
      <c r="H71" s="279"/>
      <c r="I71" s="279"/>
      <c r="J71" s="279"/>
      <c r="K71" s="280"/>
    </row>
    <row r="72" s="1" customFormat="1" ht="18.75" customHeight="1">
      <c r="B72" s="281"/>
      <c r="C72" s="281"/>
      <c r="D72" s="281"/>
      <c r="E72" s="281"/>
      <c r="F72" s="281"/>
      <c r="G72" s="281"/>
      <c r="H72" s="281"/>
      <c r="I72" s="281"/>
      <c r="J72" s="281"/>
      <c r="K72" s="282"/>
    </row>
    <row r="73" s="1" customFormat="1" ht="18.75" customHeight="1">
      <c r="B73" s="282"/>
      <c r="C73" s="282"/>
      <c r="D73" s="282"/>
      <c r="E73" s="282"/>
      <c r="F73" s="282"/>
      <c r="G73" s="282"/>
      <c r="H73" s="282"/>
      <c r="I73" s="282"/>
      <c r="J73" s="282"/>
      <c r="K73" s="282"/>
    </row>
    <row r="74" s="1" customFormat="1" ht="7.5" customHeight="1">
      <c r="B74" s="283"/>
      <c r="C74" s="284"/>
      <c r="D74" s="284"/>
      <c r="E74" s="284"/>
      <c r="F74" s="284"/>
      <c r="G74" s="284"/>
      <c r="H74" s="284"/>
      <c r="I74" s="284"/>
      <c r="J74" s="284"/>
      <c r="K74" s="285"/>
    </row>
    <row r="75" s="1" customFormat="1" ht="45" customHeight="1">
      <c r="B75" s="286"/>
      <c r="C75" s="287" t="s">
        <v>702</v>
      </c>
      <c r="D75" s="287"/>
      <c r="E75" s="287"/>
      <c r="F75" s="287"/>
      <c r="G75" s="287"/>
      <c r="H75" s="287"/>
      <c r="I75" s="287"/>
      <c r="J75" s="287"/>
      <c r="K75" s="288"/>
    </row>
    <row r="76" s="1" customFormat="1" ht="17.25" customHeight="1">
      <c r="B76" s="286"/>
      <c r="C76" s="289" t="s">
        <v>703</v>
      </c>
      <c r="D76" s="289"/>
      <c r="E76" s="289"/>
      <c r="F76" s="289" t="s">
        <v>704</v>
      </c>
      <c r="G76" s="290"/>
      <c r="H76" s="289" t="s">
        <v>54</v>
      </c>
      <c r="I76" s="289" t="s">
        <v>57</v>
      </c>
      <c r="J76" s="289" t="s">
        <v>705</v>
      </c>
      <c r="K76" s="288"/>
    </row>
    <row r="77" s="1" customFormat="1" ht="17.25" customHeight="1">
      <c r="B77" s="286"/>
      <c r="C77" s="291" t="s">
        <v>706</v>
      </c>
      <c r="D77" s="291"/>
      <c r="E77" s="291"/>
      <c r="F77" s="292" t="s">
        <v>707</v>
      </c>
      <c r="G77" s="293"/>
      <c r="H77" s="291"/>
      <c r="I77" s="291"/>
      <c r="J77" s="291" t="s">
        <v>708</v>
      </c>
      <c r="K77" s="288"/>
    </row>
    <row r="78" s="1" customFormat="1" ht="5.25" customHeight="1">
      <c r="B78" s="286"/>
      <c r="C78" s="294"/>
      <c r="D78" s="294"/>
      <c r="E78" s="294"/>
      <c r="F78" s="294"/>
      <c r="G78" s="295"/>
      <c r="H78" s="294"/>
      <c r="I78" s="294"/>
      <c r="J78" s="294"/>
      <c r="K78" s="288"/>
    </row>
    <row r="79" s="1" customFormat="1" ht="15" customHeight="1">
      <c r="B79" s="286"/>
      <c r="C79" s="274" t="s">
        <v>53</v>
      </c>
      <c r="D79" s="296"/>
      <c r="E79" s="296"/>
      <c r="F79" s="297" t="s">
        <v>709</v>
      </c>
      <c r="G79" s="298"/>
      <c r="H79" s="274" t="s">
        <v>710</v>
      </c>
      <c r="I79" s="274" t="s">
        <v>711</v>
      </c>
      <c r="J79" s="274">
        <v>20</v>
      </c>
      <c r="K79" s="288"/>
    </row>
    <row r="80" s="1" customFormat="1" ht="15" customHeight="1">
      <c r="B80" s="286"/>
      <c r="C80" s="274" t="s">
        <v>712</v>
      </c>
      <c r="D80" s="274"/>
      <c r="E80" s="274"/>
      <c r="F80" s="297" t="s">
        <v>709</v>
      </c>
      <c r="G80" s="298"/>
      <c r="H80" s="274" t="s">
        <v>713</v>
      </c>
      <c r="I80" s="274" t="s">
        <v>711</v>
      </c>
      <c r="J80" s="274">
        <v>120</v>
      </c>
      <c r="K80" s="288"/>
    </row>
    <row r="81" s="1" customFormat="1" ht="15" customHeight="1">
      <c r="B81" s="299"/>
      <c r="C81" s="274" t="s">
        <v>714</v>
      </c>
      <c r="D81" s="274"/>
      <c r="E81" s="274"/>
      <c r="F81" s="297" t="s">
        <v>715</v>
      </c>
      <c r="G81" s="298"/>
      <c r="H81" s="274" t="s">
        <v>716</v>
      </c>
      <c r="I81" s="274" t="s">
        <v>711</v>
      </c>
      <c r="J81" s="274">
        <v>50</v>
      </c>
      <c r="K81" s="288"/>
    </row>
    <row r="82" s="1" customFormat="1" ht="15" customHeight="1">
      <c r="B82" s="299"/>
      <c r="C82" s="274" t="s">
        <v>717</v>
      </c>
      <c r="D82" s="274"/>
      <c r="E82" s="274"/>
      <c r="F82" s="297" t="s">
        <v>709</v>
      </c>
      <c r="G82" s="298"/>
      <c r="H82" s="274" t="s">
        <v>718</v>
      </c>
      <c r="I82" s="274" t="s">
        <v>719</v>
      </c>
      <c r="J82" s="274"/>
      <c r="K82" s="288"/>
    </row>
    <row r="83" s="1" customFormat="1" ht="15" customHeight="1">
      <c r="B83" s="299"/>
      <c r="C83" s="300" t="s">
        <v>720</v>
      </c>
      <c r="D83" s="300"/>
      <c r="E83" s="300"/>
      <c r="F83" s="301" t="s">
        <v>715</v>
      </c>
      <c r="G83" s="300"/>
      <c r="H83" s="300" t="s">
        <v>721</v>
      </c>
      <c r="I83" s="300" t="s">
        <v>711</v>
      </c>
      <c r="J83" s="300">
        <v>15</v>
      </c>
      <c r="K83" s="288"/>
    </row>
    <row r="84" s="1" customFormat="1" ht="15" customHeight="1">
      <c r="B84" s="299"/>
      <c r="C84" s="300" t="s">
        <v>722</v>
      </c>
      <c r="D84" s="300"/>
      <c r="E84" s="300"/>
      <c r="F84" s="301" t="s">
        <v>715</v>
      </c>
      <c r="G84" s="300"/>
      <c r="H84" s="300" t="s">
        <v>723</v>
      </c>
      <c r="I84" s="300" t="s">
        <v>711</v>
      </c>
      <c r="J84" s="300">
        <v>15</v>
      </c>
      <c r="K84" s="288"/>
    </row>
    <row r="85" s="1" customFormat="1" ht="15" customHeight="1">
      <c r="B85" s="299"/>
      <c r="C85" s="300" t="s">
        <v>724</v>
      </c>
      <c r="D85" s="300"/>
      <c r="E85" s="300"/>
      <c r="F85" s="301" t="s">
        <v>715</v>
      </c>
      <c r="G85" s="300"/>
      <c r="H85" s="300" t="s">
        <v>725</v>
      </c>
      <c r="I85" s="300" t="s">
        <v>711</v>
      </c>
      <c r="J85" s="300">
        <v>20</v>
      </c>
      <c r="K85" s="288"/>
    </row>
    <row r="86" s="1" customFormat="1" ht="15" customHeight="1">
      <c r="B86" s="299"/>
      <c r="C86" s="300" t="s">
        <v>726</v>
      </c>
      <c r="D86" s="300"/>
      <c r="E86" s="300"/>
      <c r="F86" s="301" t="s">
        <v>715</v>
      </c>
      <c r="G86" s="300"/>
      <c r="H86" s="300" t="s">
        <v>727</v>
      </c>
      <c r="I86" s="300" t="s">
        <v>711</v>
      </c>
      <c r="J86" s="300">
        <v>20</v>
      </c>
      <c r="K86" s="288"/>
    </row>
    <row r="87" s="1" customFormat="1" ht="15" customHeight="1">
      <c r="B87" s="299"/>
      <c r="C87" s="274" t="s">
        <v>728</v>
      </c>
      <c r="D87" s="274"/>
      <c r="E87" s="274"/>
      <c r="F87" s="297" t="s">
        <v>715</v>
      </c>
      <c r="G87" s="298"/>
      <c r="H87" s="274" t="s">
        <v>729</v>
      </c>
      <c r="I87" s="274" t="s">
        <v>711</v>
      </c>
      <c r="J87" s="274">
        <v>50</v>
      </c>
      <c r="K87" s="288"/>
    </row>
    <row r="88" s="1" customFormat="1" ht="15" customHeight="1">
      <c r="B88" s="299"/>
      <c r="C88" s="274" t="s">
        <v>730</v>
      </c>
      <c r="D88" s="274"/>
      <c r="E88" s="274"/>
      <c r="F88" s="297" t="s">
        <v>715</v>
      </c>
      <c r="G88" s="298"/>
      <c r="H88" s="274" t="s">
        <v>731</v>
      </c>
      <c r="I88" s="274" t="s">
        <v>711</v>
      </c>
      <c r="J88" s="274">
        <v>20</v>
      </c>
      <c r="K88" s="288"/>
    </row>
    <row r="89" s="1" customFormat="1" ht="15" customHeight="1">
      <c r="B89" s="299"/>
      <c r="C89" s="274" t="s">
        <v>732</v>
      </c>
      <c r="D89" s="274"/>
      <c r="E89" s="274"/>
      <c r="F89" s="297" t="s">
        <v>715</v>
      </c>
      <c r="G89" s="298"/>
      <c r="H89" s="274" t="s">
        <v>733</v>
      </c>
      <c r="I89" s="274" t="s">
        <v>711</v>
      </c>
      <c r="J89" s="274">
        <v>20</v>
      </c>
      <c r="K89" s="288"/>
    </row>
    <row r="90" s="1" customFormat="1" ht="15" customHeight="1">
      <c r="B90" s="299"/>
      <c r="C90" s="274" t="s">
        <v>734</v>
      </c>
      <c r="D90" s="274"/>
      <c r="E90" s="274"/>
      <c r="F90" s="297" t="s">
        <v>715</v>
      </c>
      <c r="G90" s="298"/>
      <c r="H90" s="274" t="s">
        <v>735</v>
      </c>
      <c r="I90" s="274" t="s">
        <v>711</v>
      </c>
      <c r="J90" s="274">
        <v>50</v>
      </c>
      <c r="K90" s="288"/>
    </row>
    <row r="91" s="1" customFormat="1" ht="15" customHeight="1">
      <c r="B91" s="299"/>
      <c r="C91" s="274" t="s">
        <v>736</v>
      </c>
      <c r="D91" s="274"/>
      <c r="E91" s="274"/>
      <c r="F91" s="297" t="s">
        <v>715</v>
      </c>
      <c r="G91" s="298"/>
      <c r="H91" s="274" t="s">
        <v>736</v>
      </c>
      <c r="I91" s="274" t="s">
        <v>711</v>
      </c>
      <c r="J91" s="274">
        <v>50</v>
      </c>
      <c r="K91" s="288"/>
    </row>
    <row r="92" s="1" customFormat="1" ht="15" customHeight="1">
      <c r="B92" s="299"/>
      <c r="C92" s="274" t="s">
        <v>737</v>
      </c>
      <c r="D92" s="274"/>
      <c r="E92" s="274"/>
      <c r="F92" s="297" t="s">
        <v>715</v>
      </c>
      <c r="G92" s="298"/>
      <c r="H92" s="274" t="s">
        <v>738</v>
      </c>
      <c r="I92" s="274" t="s">
        <v>711</v>
      </c>
      <c r="J92" s="274">
        <v>255</v>
      </c>
      <c r="K92" s="288"/>
    </row>
    <row r="93" s="1" customFormat="1" ht="15" customHeight="1">
      <c r="B93" s="299"/>
      <c r="C93" s="274" t="s">
        <v>739</v>
      </c>
      <c r="D93" s="274"/>
      <c r="E93" s="274"/>
      <c r="F93" s="297" t="s">
        <v>709</v>
      </c>
      <c r="G93" s="298"/>
      <c r="H93" s="274" t="s">
        <v>740</v>
      </c>
      <c r="I93" s="274" t="s">
        <v>741</v>
      </c>
      <c r="J93" s="274"/>
      <c r="K93" s="288"/>
    </row>
    <row r="94" s="1" customFormat="1" ht="15" customHeight="1">
      <c r="B94" s="299"/>
      <c r="C94" s="274" t="s">
        <v>742</v>
      </c>
      <c r="D94" s="274"/>
      <c r="E94" s="274"/>
      <c r="F94" s="297" t="s">
        <v>709</v>
      </c>
      <c r="G94" s="298"/>
      <c r="H94" s="274" t="s">
        <v>743</v>
      </c>
      <c r="I94" s="274" t="s">
        <v>744</v>
      </c>
      <c r="J94" s="274"/>
      <c r="K94" s="288"/>
    </row>
    <row r="95" s="1" customFormat="1" ht="15" customHeight="1">
      <c r="B95" s="299"/>
      <c r="C95" s="274" t="s">
        <v>745</v>
      </c>
      <c r="D95" s="274"/>
      <c r="E95" s="274"/>
      <c r="F95" s="297" t="s">
        <v>709</v>
      </c>
      <c r="G95" s="298"/>
      <c r="H95" s="274" t="s">
        <v>745</v>
      </c>
      <c r="I95" s="274" t="s">
        <v>744</v>
      </c>
      <c r="J95" s="274"/>
      <c r="K95" s="288"/>
    </row>
    <row r="96" s="1" customFormat="1" ht="15" customHeight="1">
      <c r="B96" s="299"/>
      <c r="C96" s="274" t="s">
        <v>38</v>
      </c>
      <c r="D96" s="274"/>
      <c r="E96" s="274"/>
      <c r="F96" s="297" t="s">
        <v>709</v>
      </c>
      <c r="G96" s="298"/>
      <c r="H96" s="274" t="s">
        <v>746</v>
      </c>
      <c r="I96" s="274" t="s">
        <v>744</v>
      </c>
      <c r="J96" s="274"/>
      <c r="K96" s="288"/>
    </row>
    <row r="97" s="1" customFormat="1" ht="15" customHeight="1">
      <c r="B97" s="299"/>
      <c r="C97" s="274" t="s">
        <v>48</v>
      </c>
      <c r="D97" s="274"/>
      <c r="E97" s="274"/>
      <c r="F97" s="297" t="s">
        <v>709</v>
      </c>
      <c r="G97" s="298"/>
      <c r="H97" s="274" t="s">
        <v>747</v>
      </c>
      <c r="I97" s="274" t="s">
        <v>744</v>
      </c>
      <c r="J97" s="274"/>
      <c r="K97" s="288"/>
    </row>
    <row r="98" s="1" customFormat="1" ht="15" customHeight="1">
      <c r="B98" s="302"/>
      <c r="C98" s="303"/>
      <c r="D98" s="303"/>
      <c r="E98" s="303"/>
      <c r="F98" s="303"/>
      <c r="G98" s="303"/>
      <c r="H98" s="303"/>
      <c r="I98" s="303"/>
      <c r="J98" s="303"/>
      <c r="K98" s="304"/>
    </row>
    <row r="99" s="1" customFormat="1" ht="18.7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5"/>
    </row>
    <row r="100" s="1" customFormat="1" ht="18.75" customHeight="1">
      <c r="B100" s="282"/>
      <c r="C100" s="282"/>
      <c r="D100" s="282"/>
      <c r="E100" s="282"/>
      <c r="F100" s="282"/>
      <c r="G100" s="282"/>
      <c r="H100" s="282"/>
      <c r="I100" s="282"/>
      <c r="J100" s="282"/>
      <c r="K100" s="282"/>
    </row>
    <row r="101" s="1" customFormat="1" ht="7.5" customHeight="1">
      <c r="B101" s="283"/>
      <c r="C101" s="284"/>
      <c r="D101" s="284"/>
      <c r="E101" s="284"/>
      <c r="F101" s="284"/>
      <c r="G101" s="284"/>
      <c r="H101" s="284"/>
      <c r="I101" s="284"/>
      <c r="J101" s="284"/>
      <c r="K101" s="285"/>
    </row>
    <row r="102" s="1" customFormat="1" ht="45" customHeight="1">
      <c r="B102" s="286"/>
      <c r="C102" s="287" t="s">
        <v>748</v>
      </c>
      <c r="D102" s="287"/>
      <c r="E102" s="287"/>
      <c r="F102" s="287"/>
      <c r="G102" s="287"/>
      <c r="H102" s="287"/>
      <c r="I102" s="287"/>
      <c r="J102" s="287"/>
      <c r="K102" s="288"/>
    </row>
    <row r="103" s="1" customFormat="1" ht="17.25" customHeight="1">
      <c r="B103" s="286"/>
      <c r="C103" s="289" t="s">
        <v>703</v>
      </c>
      <c r="D103" s="289"/>
      <c r="E103" s="289"/>
      <c r="F103" s="289" t="s">
        <v>704</v>
      </c>
      <c r="G103" s="290"/>
      <c r="H103" s="289" t="s">
        <v>54</v>
      </c>
      <c r="I103" s="289" t="s">
        <v>57</v>
      </c>
      <c r="J103" s="289" t="s">
        <v>705</v>
      </c>
      <c r="K103" s="288"/>
    </row>
    <row r="104" s="1" customFormat="1" ht="17.25" customHeight="1">
      <c r="B104" s="286"/>
      <c r="C104" s="291" t="s">
        <v>706</v>
      </c>
      <c r="D104" s="291"/>
      <c r="E104" s="291"/>
      <c r="F104" s="292" t="s">
        <v>707</v>
      </c>
      <c r="G104" s="293"/>
      <c r="H104" s="291"/>
      <c r="I104" s="291"/>
      <c r="J104" s="291" t="s">
        <v>708</v>
      </c>
      <c r="K104" s="288"/>
    </row>
    <row r="105" s="1" customFormat="1" ht="5.25" customHeight="1">
      <c r="B105" s="286"/>
      <c r="C105" s="289"/>
      <c r="D105" s="289"/>
      <c r="E105" s="289"/>
      <c r="F105" s="289"/>
      <c r="G105" s="307"/>
      <c r="H105" s="289"/>
      <c r="I105" s="289"/>
      <c r="J105" s="289"/>
      <c r="K105" s="288"/>
    </row>
    <row r="106" s="1" customFormat="1" ht="15" customHeight="1">
      <c r="B106" s="286"/>
      <c r="C106" s="274" t="s">
        <v>53</v>
      </c>
      <c r="D106" s="296"/>
      <c r="E106" s="296"/>
      <c r="F106" s="297" t="s">
        <v>709</v>
      </c>
      <c r="G106" s="274"/>
      <c r="H106" s="274" t="s">
        <v>749</v>
      </c>
      <c r="I106" s="274" t="s">
        <v>711</v>
      </c>
      <c r="J106" s="274">
        <v>20</v>
      </c>
      <c r="K106" s="288"/>
    </row>
    <row r="107" s="1" customFormat="1" ht="15" customHeight="1">
      <c r="B107" s="286"/>
      <c r="C107" s="274" t="s">
        <v>712</v>
      </c>
      <c r="D107" s="274"/>
      <c r="E107" s="274"/>
      <c r="F107" s="297" t="s">
        <v>709</v>
      </c>
      <c r="G107" s="274"/>
      <c r="H107" s="274" t="s">
        <v>749</v>
      </c>
      <c r="I107" s="274" t="s">
        <v>711</v>
      </c>
      <c r="J107" s="274">
        <v>120</v>
      </c>
      <c r="K107" s="288"/>
    </row>
    <row r="108" s="1" customFormat="1" ht="15" customHeight="1">
      <c r="B108" s="299"/>
      <c r="C108" s="274" t="s">
        <v>714</v>
      </c>
      <c r="D108" s="274"/>
      <c r="E108" s="274"/>
      <c r="F108" s="297" t="s">
        <v>715</v>
      </c>
      <c r="G108" s="274"/>
      <c r="H108" s="274" t="s">
        <v>749</v>
      </c>
      <c r="I108" s="274" t="s">
        <v>711</v>
      </c>
      <c r="J108" s="274">
        <v>50</v>
      </c>
      <c r="K108" s="288"/>
    </row>
    <row r="109" s="1" customFormat="1" ht="15" customHeight="1">
      <c r="B109" s="299"/>
      <c r="C109" s="274" t="s">
        <v>717</v>
      </c>
      <c r="D109" s="274"/>
      <c r="E109" s="274"/>
      <c r="F109" s="297" t="s">
        <v>709</v>
      </c>
      <c r="G109" s="274"/>
      <c r="H109" s="274" t="s">
        <v>749</v>
      </c>
      <c r="I109" s="274" t="s">
        <v>719</v>
      </c>
      <c r="J109" s="274"/>
      <c r="K109" s="288"/>
    </row>
    <row r="110" s="1" customFormat="1" ht="15" customHeight="1">
      <c r="B110" s="299"/>
      <c r="C110" s="274" t="s">
        <v>728</v>
      </c>
      <c r="D110" s="274"/>
      <c r="E110" s="274"/>
      <c r="F110" s="297" t="s">
        <v>715</v>
      </c>
      <c r="G110" s="274"/>
      <c r="H110" s="274" t="s">
        <v>749</v>
      </c>
      <c r="I110" s="274" t="s">
        <v>711</v>
      </c>
      <c r="J110" s="274">
        <v>50</v>
      </c>
      <c r="K110" s="288"/>
    </row>
    <row r="111" s="1" customFormat="1" ht="15" customHeight="1">
      <c r="B111" s="299"/>
      <c r="C111" s="274" t="s">
        <v>736</v>
      </c>
      <c r="D111" s="274"/>
      <c r="E111" s="274"/>
      <c r="F111" s="297" t="s">
        <v>715</v>
      </c>
      <c r="G111" s="274"/>
      <c r="H111" s="274" t="s">
        <v>749</v>
      </c>
      <c r="I111" s="274" t="s">
        <v>711</v>
      </c>
      <c r="J111" s="274">
        <v>50</v>
      </c>
      <c r="K111" s="288"/>
    </row>
    <row r="112" s="1" customFormat="1" ht="15" customHeight="1">
      <c r="B112" s="299"/>
      <c r="C112" s="274" t="s">
        <v>734</v>
      </c>
      <c r="D112" s="274"/>
      <c r="E112" s="274"/>
      <c r="F112" s="297" t="s">
        <v>715</v>
      </c>
      <c r="G112" s="274"/>
      <c r="H112" s="274" t="s">
        <v>749</v>
      </c>
      <c r="I112" s="274" t="s">
        <v>711</v>
      </c>
      <c r="J112" s="274">
        <v>50</v>
      </c>
      <c r="K112" s="288"/>
    </row>
    <row r="113" s="1" customFormat="1" ht="15" customHeight="1">
      <c r="B113" s="299"/>
      <c r="C113" s="274" t="s">
        <v>53</v>
      </c>
      <c r="D113" s="274"/>
      <c r="E113" s="274"/>
      <c r="F113" s="297" t="s">
        <v>709</v>
      </c>
      <c r="G113" s="274"/>
      <c r="H113" s="274" t="s">
        <v>750</v>
      </c>
      <c r="I113" s="274" t="s">
        <v>711</v>
      </c>
      <c r="J113" s="274">
        <v>20</v>
      </c>
      <c r="K113" s="288"/>
    </row>
    <row r="114" s="1" customFormat="1" ht="15" customHeight="1">
      <c r="B114" s="299"/>
      <c r="C114" s="274" t="s">
        <v>751</v>
      </c>
      <c r="D114" s="274"/>
      <c r="E114" s="274"/>
      <c r="F114" s="297" t="s">
        <v>709</v>
      </c>
      <c r="G114" s="274"/>
      <c r="H114" s="274" t="s">
        <v>752</v>
      </c>
      <c r="I114" s="274" t="s">
        <v>711</v>
      </c>
      <c r="J114" s="274">
        <v>120</v>
      </c>
      <c r="K114" s="288"/>
    </row>
    <row r="115" s="1" customFormat="1" ht="15" customHeight="1">
      <c r="B115" s="299"/>
      <c r="C115" s="274" t="s">
        <v>38</v>
      </c>
      <c r="D115" s="274"/>
      <c r="E115" s="274"/>
      <c r="F115" s="297" t="s">
        <v>709</v>
      </c>
      <c r="G115" s="274"/>
      <c r="H115" s="274" t="s">
        <v>753</v>
      </c>
      <c r="I115" s="274" t="s">
        <v>744</v>
      </c>
      <c r="J115" s="274"/>
      <c r="K115" s="288"/>
    </row>
    <row r="116" s="1" customFormat="1" ht="15" customHeight="1">
      <c r="B116" s="299"/>
      <c r="C116" s="274" t="s">
        <v>48</v>
      </c>
      <c r="D116" s="274"/>
      <c r="E116" s="274"/>
      <c r="F116" s="297" t="s">
        <v>709</v>
      </c>
      <c r="G116" s="274"/>
      <c r="H116" s="274" t="s">
        <v>754</v>
      </c>
      <c r="I116" s="274" t="s">
        <v>744</v>
      </c>
      <c r="J116" s="274"/>
      <c r="K116" s="288"/>
    </row>
    <row r="117" s="1" customFormat="1" ht="15" customHeight="1">
      <c r="B117" s="299"/>
      <c r="C117" s="274" t="s">
        <v>57</v>
      </c>
      <c r="D117" s="274"/>
      <c r="E117" s="274"/>
      <c r="F117" s="297" t="s">
        <v>709</v>
      </c>
      <c r="G117" s="274"/>
      <c r="H117" s="274" t="s">
        <v>755</v>
      </c>
      <c r="I117" s="274" t="s">
        <v>756</v>
      </c>
      <c r="J117" s="274"/>
      <c r="K117" s="288"/>
    </row>
    <row r="118" s="1" customFormat="1" ht="15" customHeight="1">
      <c r="B118" s="302"/>
      <c r="C118" s="308"/>
      <c r="D118" s="308"/>
      <c r="E118" s="308"/>
      <c r="F118" s="308"/>
      <c r="G118" s="308"/>
      <c r="H118" s="308"/>
      <c r="I118" s="308"/>
      <c r="J118" s="308"/>
      <c r="K118" s="304"/>
    </row>
    <row r="119" s="1" customFormat="1" ht="18.75" customHeight="1">
      <c r="B119" s="309"/>
      <c r="C119" s="310"/>
      <c r="D119" s="310"/>
      <c r="E119" s="310"/>
      <c r="F119" s="311"/>
      <c r="G119" s="310"/>
      <c r="H119" s="310"/>
      <c r="I119" s="310"/>
      <c r="J119" s="310"/>
      <c r="K119" s="309"/>
    </row>
    <row r="120" s="1" customFormat="1" ht="18.75" customHeight="1">
      <c r="B120" s="282"/>
      <c r="C120" s="282"/>
      <c r="D120" s="282"/>
      <c r="E120" s="282"/>
      <c r="F120" s="282"/>
      <c r="G120" s="282"/>
      <c r="H120" s="282"/>
      <c r="I120" s="282"/>
      <c r="J120" s="282"/>
      <c r="K120" s="282"/>
    </row>
    <row r="121" s="1" customFormat="1" ht="7.5" customHeight="1">
      <c r="B121" s="312"/>
      <c r="C121" s="313"/>
      <c r="D121" s="313"/>
      <c r="E121" s="313"/>
      <c r="F121" s="313"/>
      <c r="G121" s="313"/>
      <c r="H121" s="313"/>
      <c r="I121" s="313"/>
      <c r="J121" s="313"/>
      <c r="K121" s="314"/>
    </row>
    <row r="122" s="1" customFormat="1" ht="45" customHeight="1">
      <c r="B122" s="315"/>
      <c r="C122" s="265" t="s">
        <v>757</v>
      </c>
      <c r="D122" s="265"/>
      <c r="E122" s="265"/>
      <c r="F122" s="265"/>
      <c r="G122" s="265"/>
      <c r="H122" s="265"/>
      <c r="I122" s="265"/>
      <c r="J122" s="265"/>
      <c r="K122" s="316"/>
    </row>
    <row r="123" s="1" customFormat="1" ht="17.25" customHeight="1">
      <c r="B123" s="317"/>
      <c r="C123" s="289" t="s">
        <v>703</v>
      </c>
      <c r="D123" s="289"/>
      <c r="E123" s="289"/>
      <c r="F123" s="289" t="s">
        <v>704</v>
      </c>
      <c r="G123" s="290"/>
      <c r="H123" s="289" t="s">
        <v>54</v>
      </c>
      <c r="I123" s="289" t="s">
        <v>57</v>
      </c>
      <c r="J123" s="289" t="s">
        <v>705</v>
      </c>
      <c r="K123" s="318"/>
    </row>
    <row r="124" s="1" customFormat="1" ht="17.25" customHeight="1">
      <c r="B124" s="317"/>
      <c r="C124" s="291" t="s">
        <v>706</v>
      </c>
      <c r="D124" s="291"/>
      <c r="E124" s="291"/>
      <c r="F124" s="292" t="s">
        <v>707</v>
      </c>
      <c r="G124" s="293"/>
      <c r="H124" s="291"/>
      <c r="I124" s="291"/>
      <c r="J124" s="291" t="s">
        <v>708</v>
      </c>
      <c r="K124" s="318"/>
    </row>
    <row r="125" s="1" customFormat="1" ht="5.25" customHeight="1">
      <c r="B125" s="319"/>
      <c r="C125" s="294"/>
      <c r="D125" s="294"/>
      <c r="E125" s="294"/>
      <c r="F125" s="294"/>
      <c r="G125" s="320"/>
      <c r="H125" s="294"/>
      <c r="I125" s="294"/>
      <c r="J125" s="294"/>
      <c r="K125" s="321"/>
    </row>
    <row r="126" s="1" customFormat="1" ht="15" customHeight="1">
      <c r="B126" s="319"/>
      <c r="C126" s="274" t="s">
        <v>712</v>
      </c>
      <c r="D126" s="296"/>
      <c r="E126" s="296"/>
      <c r="F126" s="297" t="s">
        <v>709</v>
      </c>
      <c r="G126" s="274"/>
      <c r="H126" s="274" t="s">
        <v>749</v>
      </c>
      <c r="I126" s="274" t="s">
        <v>711</v>
      </c>
      <c r="J126" s="274">
        <v>120</v>
      </c>
      <c r="K126" s="322"/>
    </row>
    <row r="127" s="1" customFormat="1" ht="15" customHeight="1">
      <c r="B127" s="319"/>
      <c r="C127" s="274" t="s">
        <v>758</v>
      </c>
      <c r="D127" s="274"/>
      <c r="E127" s="274"/>
      <c r="F127" s="297" t="s">
        <v>709</v>
      </c>
      <c r="G127" s="274"/>
      <c r="H127" s="274" t="s">
        <v>759</v>
      </c>
      <c r="I127" s="274" t="s">
        <v>711</v>
      </c>
      <c r="J127" s="274" t="s">
        <v>760</v>
      </c>
      <c r="K127" s="322"/>
    </row>
    <row r="128" s="1" customFormat="1" ht="15" customHeight="1">
      <c r="B128" s="319"/>
      <c r="C128" s="274" t="s">
        <v>657</v>
      </c>
      <c r="D128" s="274"/>
      <c r="E128" s="274"/>
      <c r="F128" s="297" t="s">
        <v>709</v>
      </c>
      <c r="G128" s="274"/>
      <c r="H128" s="274" t="s">
        <v>761</v>
      </c>
      <c r="I128" s="274" t="s">
        <v>711</v>
      </c>
      <c r="J128" s="274" t="s">
        <v>760</v>
      </c>
      <c r="K128" s="322"/>
    </row>
    <row r="129" s="1" customFormat="1" ht="15" customHeight="1">
      <c r="B129" s="319"/>
      <c r="C129" s="274" t="s">
        <v>720</v>
      </c>
      <c r="D129" s="274"/>
      <c r="E129" s="274"/>
      <c r="F129" s="297" t="s">
        <v>715</v>
      </c>
      <c r="G129" s="274"/>
      <c r="H129" s="274" t="s">
        <v>721</v>
      </c>
      <c r="I129" s="274" t="s">
        <v>711</v>
      </c>
      <c r="J129" s="274">
        <v>15</v>
      </c>
      <c r="K129" s="322"/>
    </row>
    <row r="130" s="1" customFormat="1" ht="15" customHeight="1">
      <c r="B130" s="319"/>
      <c r="C130" s="300" t="s">
        <v>722</v>
      </c>
      <c r="D130" s="300"/>
      <c r="E130" s="300"/>
      <c r="F130" s="301" t="s">
        <v>715</v>
      </c>
      <c r="G130" s="300"/>
      <c r="H130" s="300" t="s">
        <v>723</v>
      </c>
      <c r="I130" s="300" t="s">
        <v>711</v>
      </c>
      <c r="J130" s="300">
        <v>15</v>
      </c>
      <c r="K130" s="322"/>
    </row>
    <row r="131" s="1" customFormat="1" ht="15" customHeight="1">
      <c r="B131" s="319"/>
      <c r="C131" s="300" t="s">
        <v>724</v>
      </c>
      <c r="D131" s="300"/>
      <c r="E131" s="300"/>
      <c r="F131" s="301" t="s">
        <v>715</v>
      </c>
      <c r="G131" s="300"/>
      <c r="H131" s="300" t="s">
        <v>725</v>
      </c>
      <c r="I131" s="300" t="s">
        <v>711</v>
      </c>
      <c r="J131" s="300">
        <v>20</v>
      </c>
      <c r="K131" s="322"/>
    </row>
    <row r="132" s="1" customFormat="1" ht="15" customHeight="1">
      <c r="B132" s="319"/>
      <c r="C132" s="300" t="s">
        <v>726</v>
      </c>
      <c r="D132" s="300"/>
      <c r="E132" s="300"/>
      <c r="F132" s="301" t="s">
        <v>715</v>
      </c>
      <c r="G132" s="300"/>
      <c r="H132" s="300" t="s">
        <v>727</v>
      </c>
      <c r="I132" s="300" t="s">
        <v>711</v>
      </c>
      <c r="J132" s="300">
        <v>20</v>
      </c>
      <c r="K132" s="322"/>
    </row>
    <row r="133" s="1" customFormat="1" ht="15" customHeight="1">
      <c r="B133" s="319"/>
      <c r="C133" s="274" t="s">
        <v>714</v>
      </c>
      <c r="D133" s="274"/>
      <c r="E133" s="274"/>
      <c r="F133" s="297" t="s">
        <v>715</v>
      </c>
      <c r="G133" s="274"/>
      <c r="H133" s="274" t="s">
        <v>749</v>
      </c>
      <c r="I133" s="274" t="s">
        <v>711</v>
      </c>
      <c r="J133" s="274">
        <v>50</v>
      </c>
      <c r="K133" s="322"/>
    </row>
    <row r="134" s="1" customFormat="1" ht="15" customHeight="1">
      <c r="B134" s="319"/>
      <c r="C134" s="274" t="s">
        <v>728</v>
      </c>
      <c r="D134" s="274"/>
      <c r="E134" s="274"/>
      <c r="F134" s="297" t="s">
        <v>715</v>
      </c>
      <c r="G134" s="274"/>
      <c r="H134" s="274" t="s">
        <v>749</v>
      </c>
      <c r="I134" s="274" t="s">
        <v>711</v>
      </c>
      <c r="J134" s="274">
        <v>50</v>
      </c>
      <c r="K134" s="322"/>
    </row>
    <row r="135" s="1" customFormat="1" ht="15" customHeight="1">
      <c r="B135" s="319"/>
      <c r="C135" s="274" t="s">
        <v>734</v>
      </c>
      <c r="D135" s="274"/>
      <c r="E135" s="274"/>
      <c r="F135" s="297" t="s">
        <v>715</v>
      </c>
      <c r="G135" s="274"/>
      <c r="H135" s="274" t="s">
        <v>749</v>
      </c>
      <c r="I135" s="274" t="s">
        <v>711</v>
      </c>
      <c r="J135" s="274">
        <v>50</v>
      </c>
      <c r="K135" s="322"/>
    </row>
    <row r="136" s="1" customFormat="1" ht="15" customHeight="1">
      <c r="B136" s="319"/>
      <c r="C136" s="274" t="s">
        <v>736</v>
      </c>
      <c r="D136" s="274"/>
      <c r="E136" s="274"/>
      <c r="F136" s="297" t="s">
        <v>715</v>
      </c>
      <c r="G136" s="274"/>
      <c r="H136" s="274" t="s">
        <v>749</v>
      </c>
      <c r="I136" s="274" t="s">
        <v>711</v>
      </c>
      <c r="J136" s="274">
        <v>50</v>
      </c>
      <c r="K136" s="322"/>
    </row>
    <row r="137" s="1" customFormat="1" ht="15" customHeight="1">
      <c r="B137" s="319"/>
      <c r="C137" s="274" t="s">
        <v>737</v>
      </c>
      <c r="D137" s="274"/>
      <c r="E137" s="274"/>
      <c r="F137" s="297" t="s">
        <v>715</v>
      </c>
      <c r="G137" s="274"/>
      <c r="H137" s="274" t="s">
        <v>762</v>
      </c>
      <c r="I137" s="274" t="s">
        <v>711</v>
      </c>
      <c r="J137" s="274">
        <v>255</v>
      </c>
      <c r="K137" s="322"/>
    </row>
    <row r="138" s="1" customFormat="1" ht="15" customHeight="1">
      <c r="B138" s="319"/>
      <c r="C138" s="274" t="s">
        <v>739</v>
      </c>
      <c r="D138" s="274"/>
      <c r="E138" s="274"/>
      <c r="F138" s="297" t="s">
        <v>709</v>
      </c>
      <c r="G138" s="274"/>
      <c r="H138" s="274" t="s">
        <v>763</v>
      </c>
      <c r="I138" s="274" t="s">
        <v>741</v>
      </c>
      <c r="J138" s="274"/>
      <c r="K138" s="322"/>
    </row>
    <row r="139" s="1" customFormat="1" ht="15" customHeight="1">
      <c r="B139" s="319"/>
      <c r="C139" s="274" t="s">
        <v>742</v>
      </c>
      <c r="D139" s="274"/>
      <c r="E139" s="274"/>
      <c r="F139" s="297" t="s">
        <v>709</v>
      </c>
      <c r="G139" s="274"/>
      <c r="H139" s="274" t="s">
        <v>764</v>
      </c>
      <c r="I139" s="274" t="s">
        <v>744</v>
      </c>
      <c r="J139" s="274"/>
      <c r="K139" s="322"/>
    </row>
    <row r="140" s="1" customFormat="1" ht="15" customHeight="1">
      <c r="B140" s="319"/>
      <c r="C140" s="274" t="s">
        <v>745</v>
      </c>
      <c r="D140" s="274"/>
      <c r="E140" s="274"/>
      <c r="F140" s="297" t="s">
        <v>709</v>
      </c>
      <c r="G140" s="274"/>
      <c r="H140" s="274" t="s">
        <v>745</v>
      </c>
      <c r="I140" s="274" t="s">
        <v>744</v>
      </c>
      <c r="J140" s="274"/>
      <c r="K140" s="322"/>
    </row>
    <row r="141" s="1" customFormat="1" ht="15" customHeight="1">
      <c r="B141" s="319"/>
      <c r="C141" s="274" t="s">
        <v>38</v>
      </c>
      <c r="D141" s="274"/>
      <c r="E141" s="274"/>
      <c r="F141" s="297" t="s">
        <v>709</v>
      </c>
      <c r="G141" s="274"/>
      <c r="H141" s="274" t="s">
        <v>765</v>
      </c>
      <c r="I141" s="274" t="s">
        <v>744</v>
      </c>
      <c r="J141" s="274"/>
      <c r="K141" s="322"/>
    </row>
    <row r="142" s="1" customFormat="1" ht="15" customHeight="1">
      <c r="B142" s="319"/>
      <c r="C142" s="274" t="s">
        <v>766</v>
      </c>
      <c r="D142" s="274"/>
      <c r="E142" s="274"/>
      <c r="F142" s="297" t="s">
        <v>709</v>
      </c>
      <c r="G142" s="274"/>
      <c r="H142" s="274" t="s">
        <v>767</v>
      </c>
      <c r="I142" s="274" t="s">
        <v>744</v>
      </c>
      <c r="J142" s="274"/>
      <c r="K142" s="322"/>
    </row>
    <row r="143" s="1" customFormat="1" ht="15" customHeight="1">
      <c r="B143" s="323"/>
      <c r="C143" s="324"/>
      <c r="D143" s="324"/>
      <c r="E143" s="324"/>
      <c r="F143" s="324"/>
      <c r="G143" s="324"/>
      <c r="H143" s="324"/>
      <c r="I143" s="324"/>
      <c r="J143" s="324"/>
      <c r="K143" s="325"/>
    </row>
    <row r="144" s="1" customFormat="1" ht="18.75" customHeight="1">
      <c r="B144" s="310"/>
      <c r="C144" s="310"/>
      <c r="D144" s="310"/>
      <c r="E144" s="310"/>
      <c r="F144" s="311"/>
      <c r="G144" s="310"/>
      <c r="H144" s="310"/>
      <c r="I144" s="310"/>
      <c r="J144" s="310"/>
      <c r="K144" s="310"/>
    </row>
    <row r="145" s="1" customFormat="1" ht="18.75" customHeight="1">
      <c r="B145" s="282"/>
      <c r="C145" s="282"/>
      <c r="D145" s="282"/>
      <c r="E145" s="282"/>
      <c r="F145" s="282"/>
      <c r="G145" s="282"/>
      <c r="H145" s="282"/>
      <c r="I145" s="282"/>
      <c r="J145" s="282"/>
      <c r="K145" s="282"/>
    </row>
    <row r="146" s="1" customFormat="1" ht="7.5" customHeight="1">
      <c r="B146" s="283"/>
      <c r="C146" s="284"/>
      <c r="D146" s="284"/>
      <c r="E146" s="284"/>
      <c r="F146" s="284"/>
      <c r="G146" s="284"/>
      <c r="H146" s="284"/>
      <c r="I146" s="284"/>
      <c r="J146" s="284"/>
      <c r="K146" s="285"/>
    </row>
    <row r="147" s="1" customFormat="1" ht="45" customHeight="1">
      <c r="B147" s="286"/>
      <c r="C147" s="287" t="s">
        <v>768</v>
      </c>
      <c r="D147" s="287"/>
      <c r="E147" s="287"/>
      <c r="F147" s="287"/>
      <c r="G147" s="287"/>
      <c r="H147" s="287"/>
      <c r="I147" s="287"/>
      <c r="J147" s="287"/>
      <c r="K147" s="288"/>
    </row>
    <row r="148" s="1" customFormat="1" ht="17.25" customHeight="1">
      <c r="B148" s="286"/>
      <c r="C148" s="289" t="s">
        <v>703</v>
      </c>
      <c r="D148" s="289"/>
      <c r="E148" s="289"/>
      <c r="F148" s="289" t="s">
        <v>704</v>
      </c>
      <c r="G148" s="290"/>
      <c r="H148" s="289" t="s">
        <v>54</v>
      </c>
      <c r="I148" s="289" t="s">
        <v>57</v>
      </c>
      <c r="J148" s="289" t="s">
        <v>705</v>
      </c>
      <c r="K148" s="288"/>
    </row>
    <row r="149" s="1" customFormat="1" ht="17.25" customHeight="1">
      <c r="B149" s="286"/>
      <c r="C149" s="291" t="s">
        <v>706</v>
      </c>
      <c r="D149" s="291"/>
      <c r="E149" s="291"/>
      <c r="F149" s="292" t="s">
        <v>707</v>
      </c>
      <c r="G149" s="293"/>
      <c r="H149" s="291"/>
      <c r="I149" s="291"/>
      <c r="J149" s="291" t="s">
        <v>708</v>
      </c>
      <c r="K149" s="288"/>
    </row>
    <row r="150" s="1" customFormat="1" ht="5.25" customHeight="1">
      <c r="B150" s="299"/>
      <c r="C150" s="294"/>
      <c r="D150" s="294"/>
      <c r="E150" s="294"/>
      <c r="F150" s="294"/>
      <c r="G150" s="295"/>
      <c r="H150" s="294"/>
      <c r="I150" s="294"/>
      <c r="J150" s="294"/>
      <c r="K150" s="322"/>
    </row>
    <row r="151" s="1" customFormat="1" ht="15" customHeight="1">
      <c r="B151" s="299"/>
      <c r="C151" s="326" t="s">
        <v>712</v>
      </c>
      <c r="D151" s="274"/>
      <c r="E151" s="274"/>
      <c r="F151" s="327" t="s">
        <v>709</v>
      </c>
      <c r="G151" s="274"/>
      <c r="H151" s="326" t="s">
        <v>749</v>
      </c>
      <c r="I151" s="326" t="s">
        <v>711</v>
      </c>
      <c r="J151" s="326">
        <v>120</v>
      </c>
      <c r="K151" s="322"/>
    </row>
    <row r="152" s="1" customFormat="1" ht="15" customHeight="1">
      <c r="B152" s="299"/>
      <c r="C152" s="326" t="s">
        <v>758</v>
      </c>
      <c r="D152" s="274"/>
      <c r="E152" s="274"/>
      <c r="F152" s="327" t="s">
        <v>709</v>
      </c>
      <c r="G152" s="274"/>
      <c r="H152" s="326" t="s">
        <v>769</v>
      </c>
      <c r="I152" s="326" t="s">
        <v>711</v>
      </c>
      <c r="J152" s="326" t="s">
        <v>760</v>
      </c>
      <c r="K152" s="322"/>
    </row>
    <row r="153" s="1" customFormat="1" ht="15" customHeight="1">
      <c r="B153" s="299"/>
      <c r="C153" s="326" t="s">
        <v>657</v>
      </c>
      <c r="D153" s="274"/>
      <c r="E153" s="274"/>
      <c r="F153" s="327" t="s">
        <v>709</v>
      </c>
      <c r="G153" s="274"/>
      <c r="H153" s="326" t="s">
        <v>770</v>
      </c>
      <c r="I153" s="326" t="s">
        <v>711</v>
      </c>
      <c r="J153" s="326" t="s">
        <v>760</v>
      </c>
      <c r="K153" s="322"/>
    </row>
    <row r="154" s="1" customFormat="1" ht="15" customHeight="1">
      <c r="B154" s="299"/>
      <c r="C154" s="326" t="s">
        <v>714</v>
      </c>
      <c r="D154" s="274"/>
      <c r="E154" s="274"/>
      <c r="F154" s="327" t="s">
        <v>715</v>
      </c>
      <c r="G154" s="274"/>
      <c r="H154" s="326" t="s">
        <v>749</v>
      </c>
      <c r="I154" s="326" t="s">
        <v>711</v>
      </c>
      <c r="J154" s="326">
        <v>50</v>
      </c>
      <c r="K154" s="322"/>
    </row>
    <row r="155" s="1" customFormat="1" ht="15" customHeight="1">
      <c r="B155" s="299"/>
      <c r="C155" s="326" t="s">
        <v>717</v>
      </c>
      <c r="D155" s="274"/>
      <c r="E155" s="274"/>
      <c r="F155" s="327" t="s">
        <v>709</v>
      </c>
      <c r="G155" s="274"/>
      <c r="H155" s="326" t="s">
        <v>749</v>
      </c>
      <c r="I155" s="326" t="s">
        <v>719</v>
      </c>
      <c r="J155" s="326"/>
      <c r="K155" s="322"/>
    </row>
    <row r="156" s="1" customFormat="1" ht="15" customHeight="1">
      <c r="B156" s="299"/>
      <c r="C156" s="326" t="s">
        <v>728</v>
      </c>
      <c r="D156" s="274"/>
      <c r="E156" s="274"/>
      <c r="F156" s="327" t="s">
        <v>715</v>
      </c>
      <c r="G156" s="274"/>
      <c r="H156" s="326" t="s">
        <v>749</v>
      </c>
      <c r="I156" s="326" t="s">
        <v>711</v>
      </c>
      <c r="J156" s="326">
        <v>50</v>
      </c>
      <c r="K156" s="322"/>
    </row>
    <row r="157" s="1" customFormat="1" ht="15" customHeight="1">
      <c r="B157" s="299"/>
      <c r="C157" s="326" t="s">
        <v>736</v>
      </c>
      <c r="D157" s="274"/>
      <c r="E157" s="274"/>
      <c r="F157" s="327" t="s">
        <v>715</v>
      </c>
      <c r="G157" s="274"/>
      <c r="H157" s="326" t="s">
        <v>749</v>
      </c>
      <c r="I157" s="326" t="s">
        <v>711</v>
      </c>
      <c r="J157" s="326">
        <v>50</v>
      </c>
      <c r="K157" s="322"/>
    </row>
    <row r="158" s="1" customFormat="1" ht="15" customHeight="1">
      <c r="B158" s="299"/>
      <c r="C158" s="326" t="s">
        <v>734</v>
      </c>
      <c r="D158" s="274"/>
      <c r="E158" s="274"/>
      <c r="F158" s="327" t="s">
        <v>715</v>
      </c>
      <c r="G158" s="274"/>
      <c r="H158" s="326" t="s">
        <v>749</v>
      </c>
      <c r="I158" s="326" t="s">
        <v>711</v>
      </c>
      <c r="J158" s="326">
        <v>50</v>
      </c>
      <c r="K158" s="322"/>
    </row>
    <row r="159" s="1" customFormat="1" ht="15" customHeight="1">
      <c r="B159" s="299"/>
      <c r="C159" s="326" t="s">
        <v>91</v>
      </c>
      <c r="D159" s="274"/>
      <c r="E159" s="274"/>
      <c r="F159" s="327" t="s">
        <v>709</v>
      </c>
      <c r="G159" s="274"/>
      <c r="H159" s="326" t="s">
        <v>771</v>
      </c>
      <c r="I159" s="326" t="s">
        <v>711</v>
      </c>
      <c r="J159" s="326" t="s">
        <v>772</v>
      </c>
      <c r="K159" s="322"/>
    </row>
    <row r="160" s="1" customFormat="1" ht="15" customHeight="1">
      <c r="B160" s="299"/>
      <c r="C160" s="326" t="s">
        <v>773</v>
      </c>
      <c r="D160" s="274"/>
      <c r="E160" s="274"/>
      <c r="F160" s="327" t="s">
        <v>709</v>
      </c>
      <c r="G160" s="274"/>
      <c r="H160" s="326" t="s">
        <v>774</v>
      </c>
      <c r="I160" s="326" t="s">
        <v>744</v>
      </c>
      <c r="J160" s="326"/>
      <c r="K160" s="322"/>
    </row>
    <row r="161" s="1" customFormat="1" ht="15" customHeight="1">
      <c r="B161" s="328"/>
      <c r="C161" s="308"/>
      <c r="D161" s="308"/>
      <c r="E161" s="308"/>
      <c r="F161" s="308"/>
      <c r="G161" s="308"/>
      <c r="H161" s="308"/>
      <c r="I161" s="308"/>
      <c r="J161" s="308"/>
      <c r="K161" s="329"/>
    </row>
    <row r="162" s="1" customFormat="1" ht="18.75" customHeight="1">
      <c r="B162" s="310"/>
      <c r="C162" s="320"/>
      <c r="D162" s="320"/>
      <c r="E162" s="320"/>
      <c r="F162" s="330"/>
      <c r="G162" s="320"/>
      <c r="H162" s="320"/>
      <c r="I162" s="320"/>
      <c r="J162" s="320"/>
      <c r="K162" s="310"/>
    </row>
    <row r="163" s="1" customFormat="1" ht="18.75" customHeight="1">
      <c r="B163" s="282"/>
      <c r="C163" s="282"/>
      <c r="D163" s="282"/>
      <c r="E163" s="282"/>
      <c r="F163" s="282"/>
      <c r="G163" s="282"/>
      <c r="H163" s="282"/>
      <c r="I163" s="282"/>
      <c r="J163" s="282"/>
      <c r="K163" s="282"/>
    </row>
    <row r="164" s="1" customFormat="1" ht="7.5" customHeight="1">
      <c r="B164" s="261"/>
      <c r="C164" s="262"/>
      <c r="D164" s="262"/>
      <c r="E164" s="262"/>
      <c r="F164" s="262"/>
      <c r="G164" s="262"/>
      <c r="H164" s="262"/>
      <c r="I164" s="262"/>
      <c r="J164" s="262"/>
      <c r="K164" s="263"/>
    </row>
    <row r="165" s="1" customFormat="1" ht="45" customHeight="1">
      <c r="B165" s="264"/>
      <c r="C165" s="265" t="s">
        <v>775</v>
      </c>
      <c r="D165" s="265"/>
      <c r="E165" s="265"/>
      <c r="F165" s="265"/>
      <c r="G165" s="265"/>
      <c r="H165" s="265"/>
      <c r="I165" s="265"/>
      <c r="J165" s="265"/>
      <c r="K165" s="266"/>
    </row>
    <row r="166" s="1" customFormat="1" ht="17.25" customHeight="1">
      <c r="B166" s="264"/>
      <c r="C166" s="289" t="s">
        <v>703</v>
      </c>
      <c r="D166" s="289"/>
      <c r="E166" s="289"/>
      <c r="F166" s="289" t="s">
        <v>704</v>
      </c>
      <c r="G166" s="331"/>
      <c r="H166" s="332" t="s">
        <v>54</v>
      </c>
      <c r="I166" s="332" t="s">
        <v>57</v>
      </c>
      <c r="J166" s="289" t="s">
        <v>705</v>
      </c>
      <c r="K166" s="266"/>
    </row>
    <row r="167" s="1" customFormat="1" ht="17.25" customHeight="1">
      <c r="B167" s="267"/>
      <c r="C167" s="291" t="s">
        <v>706</v>
      </c>
      <c r="D167" s="291"/>
      <c r="E167" s="291"/>
      <c r="F167" s="292" t="s">
        <v>707</v>
      </c>
      <c r="G167" s="333"/>
      <c r="H167" s="334"/>
      <c r="I167" s="334"/>
      <c r="J167" s="291" t="s">
        <v>708</v>
      </c>
      <c r="K167" s="269"/>
    </row>
    <row r="168" s="1" customFormat="1" ht="5.25" customHeight="1">
      <c r="B168" s="299"/>
      <c r="C168" s="294"/>
      <c r="D168" s="294"/>
      <c r="E168" s="294"/>
      <c r="F168" s="294"/>
      <c r="G168" s="295"/>
      <c r="H168" s="294"/>
      <c r="I168" s="294"/>
      <c r="J168" s="294"/>
      <c r="K168" s="322"/>
    </row>
    <row r="169" s="1" customFormat="1" ht="15" customHeight="1">
      <c r="B169" s="299"/>
      <c r="C169" s="274" t="s">
        <v>712</v>
      </c>
      <c r="D169" s="274"/>
      <c r="E169" s="274"/>
      <c r="F169" s="297" t="s">
        <v>709</v>
      </c>
      <c r="G169" s="274"/>
      <c r="H169" s="274" t="s">
        <v>749</v>
      </c>
      <c r="I169" s="274" t="s">
        <v>711</v>
      </c>
      <c r="J169" s="274">
        <v>120</v>
      </c>
      <c r="K169" s="322"/>
    </row>
    <row r="170" s="1" customFormat="1" ht="15" customHeight="1">
      <c r="B170" s="299"/>
      <c r="C170" s="274" t="s">
        <v>758</v>
      </c>
      <c r="D170" s="274"/>
      <c r="E170" s="274"/>
      <c r="F170" s="297" t="s">
        <v>709</v>
      </c>
      <c r="G170" s="274"/>
      <c r="H170" s="274" t="s">
        <v>759</v>
      </c>
      <c r="I170" s="274" t="s">
        <v>711</v>
      </c>
      <c r="J170" s="274" t="s">
        <v>760</v>
      </c>
      <c r="K170" s="322"/>
    </row>
    <row r="171" s="1" customFormat="1" ht="15" customHeight="1">
      <c r="B171" s="299"/>
      <c r="C171" s="274" t="s">
        <v>657</v>
      </c>
      <c r="D171" s="274"/>
      <c r="E171" s="274"/>
      <c r="F171" s="297" t="s">
        <v>709</v>
      </c>
      <c r="G171" s="274"/>
      <c r="H171" s="274" t="s">
        <v>776</v>
      </c>
      <c r="I171" s="274" t="s">
        <v>711</v>
      </c>
      <c r="J171" s="274" t="s">
        <v>760</v>
      </c>
      <c r="K171" s="322"/>
    </row>
    <row r="172" s="1" customFormat="1" ht="15" customHeight="1">
      <c r="B172" s="299"/>
      <c r="C172" s="274" t="s">
        <v>714</v>
      </c>
      <c r="D172" s="274"/>
      <c r="E172" s="274"/>
      <c r="F172" s="297" t="s">
        <v>715</v>
      </c>
      <c r="G172" s="274"/>
      <c r="H172" s="274" t="s">
        <v>776</v>
      </c>
      <c r="I172" s="274" t="s">
        <v>711</v>
      </c>
      <c r="J172" s="274">
        <v>50</v>
      </c>
      <c r="K172" s="322"/>
    </row>
    <row r="173" s="1" customFormat="1" ht="15" customHeight="1">
      <c r="B173" s="299"/>
      <c r="C173" s="274" t="s">
        <v>717</v>
      </c>
      <c r="D173" s="274"/>
      <c r="E173" s="274"/>
      <c r="F173" s="297" t="s">
        <v>709</v>
      </c>
      <c r="G173" s="274"/>
      <c r="H173" s="274" t="s">
        <v>776</v>
      </c>
      <c r="I173" s="274" t="s">
        <v>719</v>
      </c>
      <c r="J173" s="274"/>
      <c r="K173" s="322"/>
    </row>
    <row r="174" s="1" customFormat="1" ht="15" customHeight="1">
      <c r="B174" s="299"/>
      <c r="C174" s="274" t="s">
        <v>728</v>
      </c>
      <c r="D174" s="274"/>
      <c r="E174" s="274"/>
      <c r="F174" s="297" t="s">
        <v>715</v>
      </c>
      <c r="G174" s="274"/>
      <c r="H174" s="274" t="s">
        <v>776</v>
      </c>
      <c r="I174" s="274" t="s">
        <v>711</v>
      </c>
      <c r="J174" s="274">
        <v>50</v>
      </c>
      <c r="K174" s="322"/>
    </row>
    <row r="175" s="1" customFormat="1" ht="15" customHeight="1">
      <c r="B175" s="299"/>
      <c r="C175" s="274" t="s">
        <v>736</v>
      </c>
      <c r="D175" s="274"/>
      <c r="E175" s="274"/>
      <c r="F175" s="297" t="s">
        <v>715</v>
      </c>
      <c r="G175" s="274"/>
      <c r="H175" s="274" t="s">
        <v>776</v>
      </c>
      <c r="I175" s="274" t="s">
        <v>711</v>
      </c>
      <c r="J175" s="274">
        <v>50</v>
      </c>
      <c r="K175" s="322"/>
    </row>
    <row r="176" s="1" customFormat="1" ht="15" customHeight="1">
      <c r="B176" s="299"/>
      <c r="C176" s="274" t="s">
        <v>734</v>
      </c>
      <c r="D176" s="274"/>
      <c r="E176" s="274"/>
      <c r="F176" s="297" t="s">
        <v>715</v>
      </c>
      <c r="G176" s="274"/>
      <c r="H176" s="274" t="s">
        <v>776</v>
      </c>
      <c r="I176" s="274" t="s">
        <v>711</v>
      </c>
      <c r="J176" s="274">
        <v>50</v>
      </c>
      <c r="K176" s="322"/>
    </row>
    <row r="177" s="1" customFormat="1" ht="15" customHeight="1">
      <c r="B177" s="299"/>
      <c r="C177" s="274" t="s">
        <v>104</v>
      </c>
      <c r="D177" s="274"/>
      <c r="E177" s="274"/>
      <c r="F177" s="297" t="s">
        <v>709</v>
      </c>
      <c r="G177" s="274"/>
      <c r="H177" s="274" t="s">
        <v>777</v>
      </c>
      <c r="I177" s="274" t="s">
        <v>778</v>
      </c>
      <c r="J177" s="274"/>
      <c r="K177" s="322"/>
    </row>
    <row r="178" s="1" customFormat="1" ht="15" customHeight="1">
      <c r="B178" s="299"/>
      <c r="C178" s="274" t="s">
        <v>57</v>
      </c>
      <c r="D178" s="274"/>
      <c r="E178" s="274"/>
      <c r="F178" s="297" t="s">
        <v>709</v>
      </c>
      <c r="G178" s="274"/>
      <c r="H178" s="274" t="s">
        <v>779</v>
      </c>
      <c r="I178" s="274" t="s">
        <v>780</v>
      </c>
      <c r="J178" s="274">
        <v>1</v>
      </c>
      <c r="K178" s="322"/>
    </row>
    <row r="179" s="1" customFormat="1" ht="15" customHeight="1">
      <c r="B179" s="299"/>
      <c r="C179" s="274" t="s">
        <v>53</v>
      </c>
      <c r="D179" s="274"/>
      <c r="E179" s="274"/>
      <c r="F179" s="297" t="s">
        <v>709</v>
      </c>
      <c r="G179" s="274"/>
      <c r="H179" s="274" t="s">
        <v>781</v>
      </c>
      <c r="I179" s="274" t="s">
        <v>711</v>
      </c>
      <c r="J179" s="274">
        <v>20</v>
      </c>
      <c r="K179" s="322"/>
    </row>
    <row r="180" s="1" customFormat="1" ht="15" customHeight="1">
      <c r="B180" s="299"/>
      <c r="C180" s="274" t="s">
        <v>54</v>
      </c>
      <c r="D180" s="274"/>
      <c r="E180" s="274"/>
      <c r="F180" s="297" t="s">
        <v>709</v>
      </c>
      <c r="G180" s="274"/>
      <c r="H180" s="274" t="s">
        <v>782</v>
      </c>
      <c r="I180" s="274" t="s">
        <v>711</v>
      </c>
      <c r="J180" s="274">
        <v>255</v>
      </c>
      <c r="K180" s="322"/>
    </row>
    <row r="181" s="1" customFormat="1" ht="15" customHeight="1">
      <c r="B181" s="299"/>
      <c r="C181" s="274" t="s">
        <v>105</v>
      </c>
      <c r="D181" s="274"/>
      <c r="E181" s="274"/>
      <c r="F181" s="297" t="s">
        <v>709</v>
      </c>
      <c r="G181" s="274"/>
      <c r="H181" s="274" t="s">
        <v>673</v>
      </c>
      <c r="I181" s="274" t="s">
        <v>711</v>
      </c>
      <c r="J181" s="274">
        <v>10</v>
      </c>
      <c r="K181" s="322"/>
    </row>
    <row r="182" s="1" customFormat="1" ht="15" customHeight="1">
      <c r="B182" s="299"/>
      <c r="C182" s="274" t="s">
        <v>106</v>
      </c>
      <c r="D182" s="274"/>
      <c r="E182" s="274"/>
      <c r="F182" s="297" t="s">
        <v>709</v>
      </c>
      <c r="G182" s="274"/>
      <c r="H182" s="274" t="s">
        <v>783</v>
      </c>
      <c r="I182" s="274" t="s">
        <v>744</v>
      </c>
      <c r="J182" s="274"/>
      <c r="K182" s="322"/>
    </row>
    <row r="183" s="1" customFormat="1" ht="15" customHeight="1">
      <c r="B183" s="299"/>
      <c r="C183" s="274" t="s">
        <v>784</v>
      </c>
      <c r="D183" s="274"/>
      <c r="E183" s="274"/>
      <c r="F183" s="297" t="s">
        <v>709</v>
      </c>
      <c r="G183" s="274"/>
      <c r="H183" s="274" t="s">
        <v>785</v>
      </c>
      <c r="I183" s="274" t="s">
        <v>744</v>
      </c>
      <c r="J183" s="274"/>
      <c r="K183" s="322"/>
    </row>
    <row r="184" s="1" customFormat="1" ht="15" customHeight="1">
      <c r="B184" s="299"/>
      <c r="C184" s="274" t="s">
        <v>773</v>
      </c>
      <c r="D184" s="274"/>
      <c r="E184" s="274"/>
      <c r="F184" s="297" t="s">
        <v>709</v>
      </c>
      <c r="G184" s="274"/>
      <c r="H184" s="274" t="s">
        <v>786</v>
      </c>
      <c r="I184" s="274" t="s">
        <v>744</v>
      </c>
      <c r="J184" s="274"/>
      <c r="K184" s="322"/>
    </row>
    <row r="185" s="1" customFormat="1" ht="15" customHeight="1">
      <c r="B185" s="299"/>
      <c r="C185" s="274" t="s">
        <v>108</v>
      </c>
      <c r="D185" s="274"/>
      <c r="E185" s="274"/>
      <c r="F185" s="297" t="s">
        <v>715</v>
      </c>
      <c r="G185" s="274"/>
      <c r="H185" s="274" t="s">
        <v>787</v>
      </c>
      <c r="I185" s="274" t="s">
        <v>711</v>
      </c>
      <c r="J185" s="274">
        <v>50</v>
      </c>
      <c r="K185" s="322"/>
    </row>
    <row r="186" s="1" customFormat="1" ht="15" customHeight="1">
      <c r="B186" s="299"/>
      <c r="C186" s="274" t="s">
        <v>788</v>
      </c>
      <c r="D186" s="274"/>
      <c r="E186" s="274"/>
      <c r="F186" s="297" t="s">
        <v>715</v>
      </c>
      <c r="G186" s="274"/>
      <c r="H186" s="274" t="s">
        <v>789</v>
      </c>
      <c r="I186" s="274" t="s">
        <v>790</v>
      </c>
      <c r="J186" s="274"/>
      <c r="K186" s="322"/>
    </row>
    <row r="187" s="1" customFormat="1" ht="15" customHeight="1">
      <c r="B187" s="299"/>
      <c r="C187" s="274" t="s">
        <v>791</v>
      </c>
      <c r="D187" s="274"/>
      <c r="E187" s="274"/>
      <c r="F187" s="297" t="s">
        <v>715</v>
      </c>
      <c r="G187" s="274"/>
      <c r="H187" s="274" t="s">
        <v>792</v>
      </c>
      <c r="I187" s="274" t="s">
        <v>790</v>
      </c>
      <c r="J187" s="274"/>
      <c r="K187" s="322"/>
    </row>
    <row r="188" s="1" customFormat="1" ht="15" customHeight="1">
      <c r="B188" s="299"/>
      <c r="C188" s="274" t="s">
        <v>793</v>
      </c>
      <c r="D188" s="274"/>
      <c r="E188" s="274"/>
      <c r="F188" s="297" t="s">
        <v>715</v>
      </c>
      <c r="G188" s="274"/>
      <c r="H188" s="274" t="s">
        <v>794</v>
      </c>
      <c r="I188" s="274" t="s">
        <v>790</v>
      </c>
      <c r="J188" s="274"/>
      <c r="K188" s="322"/>
    </row>
    <row r="189" s="1" customFormat="1" ht="15" customHeight="1">
      <c r="B189" s="299"/>
      <c r="C189" s="335" t="s">
        <v>795</v>
      </c>
      <c r="D189" s="274"/>
      <c r="E189" s="274"/>
      <c r="F189" s="297" t="s">
        <v>715</v>
      </c>
      <c r="G189" s="274"/>
      <c r="H189" s="274" t="s">
        <v>796</v>
      </c>
      <c r="I189" s="274" t="s">
        <v>797</v>
      </c>
      <c r="J189" s="336" t="s">
        <v>798</v>
      </c>
      <c r="K189" s="322"/>
    </row>
    <row r="190" s="1" customFormat="1" ht="15" customHeight="1">
      <c r="B190" s="299"/>
      <c r="C190" s="335" t="s">
        <v>42</v>
      </c>
      <c r="D190" s="274"/>
      <c r="E190" s="274"/>
      <c r="F190" s="297" t="s">
        <v>709</v>
      </c>
      <c r="G190" s="274"/>
      <c r="H190" s="271" t="s">
        <v>799</v>
      </c>
      <c r="I190" s="274" t="s">
        <v>800</v>
      </c>
      <c r="J190" s="274"/>
      <c r="K190" s="322"/>
    </row>
    <row r="191" s="1" customFormat="1" ht="15" customHeight="1">
      <c r="B191" s="299"/>
      <c r="C191" s="335" t="s">
        <v>801</v>
      </c>
      <c r="D191" s="274"/>
      <c r="E191" s="274"/>
      <c r="F191" s="297" t="s">
        <v>709</v>
      </c>
      <c r="G191" s="274"/>
      <c r="H191" s="274" t="s">
        <v>802</v>
      </c>
      <c r="I191" s="274" t="s">
        <v>744</v>
      </c>
      <c r="J191" s="274"/>
      <c r="K191" s="322"/>
    </row>
    <row r="192" s="1" customFormat="1" ht="15" customHeight="1">
      <c r="B192" s="299"/>
      <c r="C192" s="335" t="s">
        <v>803</v>
      </c>
      <c r="D192" s="274"/>
      <c r="E192" s="274"/>
      <c r="F192" s="297" t="s">
        <v>709</v>
      </c>
      <c r="G192" s="274"/>
      <c r="H192" s="274" t="s">
        <v>804</v>
      </c>
      <c r="I192" s="274" t="s">
        <v>744</v>
      </c>
      <c r="J192" s="274"/>
      <c r="K192" s="322"/>
    </row>
    <row r="193" s="1" customFormat="1" ht="15" customHeight="1">
      <c r="B193" s="299"/>
      <c r="C193" s="335" t="s">
        <v>805</v>
      </c>
      <c r="D193" s="274"/>
      <c r="E193" s="274"/>
      <c r="F193" s="297" t="s">
        <v>715</v>
      </c>
      <c r="G193" s="274"/>
      <c r="H193" s="274" t="s">
        <v>806</v>
      </c>
      <c r="I193" s="274" t="s">
        <v>744</v>
      </c>
      <c r="J193" s="274"/>
      <c r="K193" s="322"/>
    </row>
    <row r="194" s="1" customFormat="1" ht="15" customHeight="1">
      <c r="B194" s="328"/>
      <c r="C194" s="337"/>
      <c r="D194" s="308"/>
      <c r="E194" s="308"/>
      <c r="F194" s="308"/>
      <c r="G194" s="308"/>
      <c r="H194" s="308"/>
      <c r="I194" s="308"/>
      <c r="J194" s="308"/>
      <c r="K194" s="329"/>
    </row>
    <row r="195" s="1" customFormat="1" ht="18.75" customHeight="1">
      <c r="B195" s="310"/>
      <c r="C195" s="320"/>
      <c r="D195" s="320"/>
      <c r="E195" s="320"/>
      <c r="F195" s="330"/>
      <c r="G195" s="320"/>
      <c r="H195" s="320"/>
      <c r="I195" s="320"/>
      <c r="J195" s="320"/>
      <c r="K195" s="310"/>
    </row>
    <row r="196" s="1" customFormat="1" ht="18.75" customHeight="1">
      <c r="B196" s="310"/>
      <c r="C196" s="320"/>
      <c r="D196" s="320"/>
      <c r="E196" s="320"/>
      <c r="F196" s="330"/>
      <c r="G196" s="320"/>
      <c r="H196" s="320"/>
      <c r="I196" s="320"/>
      <c r="J196" s="320"/>
      <c r="K196" s="310"/>
    </row>
    <row r="197" s="1" customFormat="1" ht="18.75" customHeight="1">
      <c r="B197" s="282"/>
      <c r="C197" s="282"/>
      <c r="D197" s="282"/>
      <c r="E197" s="282"/>
      <c r="F197" s="282"/>
      <c r="G197" s="282"/>
      <c r="H197" s="282"/>
      <c r="I197" s="282"/>
      <c r="J197" s="282"/>
      <c r="K197" s="282"/>
    </row>
    <row r="198" s="1" customFormat="1" ht="13.5">
      <c r="B198" s="261"/>
      <c r="C198" s="262"/>
      <c r="D198" s="262"/>
      <c r="E198" s="262"/>
      <c r="F198" s="262"/>
      <c r="G198" s="262"/>
      <c r="H198" s="262"/>
      <c r="I198" s="262"/>
      <c r="J198" s="262"/>
      <c r="K198" s="263"/>
    </row>
    <row r="199" s="1" customFormat="1" ht="21">
      <c r="B199" s="264"/>
      <c r="C199" s="265" t="s">
        <v>807</v>
      </c>
      <c r="D199" s="265"/>
      <c r="E199" s="265"/>
      <c r="F199" s="265"/>
      <c r="G199" s="265"/>
      <c r="H199" s="265"/>
      <c r="I199" s="265"/>
      <c r="J199" s="265"/>
      <c r="K199" s="266"/>
    </row>
    <row r="200" s="1" customFormat="1" ht="25.5" customHeight="1">
      <c r="B200" s="264"/>
      <c r="C200" s="338" t="s">
        <v>808</v>
      </c>
      <c r="D200" s="338"/>
      <c r="E200" s="338"/>
      <c r="F200" s="338" t="s">
        <v>809</v>
      </c>
      <c r="G200" s="339"/>
      <c r="H200" s="338" t="s">
        <v>810</v>
      </c>
      <c r="I200" s="338"/>
      <c r="J200" s="338"/>
      <c r="K200" s="266"/>
    </row>
    <row r="201" s="1" customFormat="1" ht="5.25" customHeight="1">
      <c r="B201" s="299"/>
      <c r="C201" s="294"/>
      <c r="D201" s="294"/>
      <c r="E201" s="294"/>
      <c r="F201" s="294"/>
      <c r="G201" s="320"/>
      <c r="H201" s="294"/>
      <c r="I201" s="294"/>
      <c r="J201" s="294"/>
      <c r="K201" s="322"/>
    </row>
    <row r="202" s="1" customFormat="1" ht="15" customHeight="1">
      <c r="B202" s="299"/>
      <c r="C202" s="274" t="s">
        <v>800</v>
      </c>
      <c r="D202" s="274"/>
      <c r="E202" s="274"/>
      <c r="F202" s="297" t="s">
        <v>43</v>
      </c>
      <c r="G202" s="274"/>
      <c r="H202" s="274" t="s">
        <v>811</v>
      </c>
      <c r="I202" s="274"/>
      <c r="J202" s="274"/>
      <c r="K202" s="322"/>
    </row>
    <row r="203" s="1" customFormat="1" ht="15" customHeight="1">
      <c r="B203" s="299"/>
      <c r="C203" s="274"/>
      <c r="D203" s="274"/>
      <c r="E203" s="274"/>
      <c r="F203" s="297" t="s">
        <v>44</v>
      </c>
      <c r="G203" s="274"/>
      <c r="H203" s="274" t="s">
        <v>812</v>
      </c>
      <c r="I203" s="274"/>
      <c r="J203" s="274"/>
      <c r="K203" s="322"/>
    </row>
    <row r="204" s="1" customFormat="1" ht="15" customHeight="1">
      <c r="B204" s="299"/>
      <c r="C204" s="274"/>
      <c r="D204" s="274"/>
      <c r="E204" s="274"/>
      <c r="F204" s="297" t="s">
        <v>47</v>
      </c>
      <c r="G204" s="274"/>
      <c r="H204" s="274" t="s">
        <v>813</v>
      </c>
      <c r="I204" s="274"/>
      <c r="J204" s="274"/>
      <c r="K204" s="322"/>
    </row>
    <row r="205" s="1" customFormat="1" ht="15" customHeight="1">
      <c r="B205" s="299"/>
      <c r="C205" s="274"/>
      <c r="D205" s="274"/>
      <c r="E205" s="274"/>
      <c r="F205" s="297" t="s">
        <v>45</v>
      </c>
      <c r="G205" s="274"/>
      <c r="H205" s="274" t="s">
        <v>814</v>
      </c>
      <c r="I205" s="274"/>
      <c r="J205" s="274"/>
      <c r="K205" s="322"/>
    </row>
    <row r="206" s="1" customFormat="1" ht="15" customHeight="1">
      <c r="B206" s="299"/>
      <c r="C206" s="274"/>
      <c r="D206" s="274"/>
      <c r="E206" s="274"/>
      <c r="F206" s="297" t="s">
        <v>46</v>
      </c>
      <c r="G206" s="274"/>
      <c r="H206" s="274" t="s">
        <v>815</v>
      </c>
      <c r="I206" s="274"/>
      <c r="J206" s="274"/>
      <c r="K206" s="322"/>
    </row>
    <row r="207" s="1" customFormat="1" ht="15" customHeight="1">
      <c r="B207" s="299"/>
      <c r="C207" s="274"/>
      <c r="D207" s="274"/>
      <c r="E207" s="274"/>
      <c r="F207" s="297"/>
      <c r="G207" s="274"/>
      <c r="H207" s="274"/>
      <c r="I207" s="274"/>
      <c r="J207" s="274"/>
      <c r="K207" s="322"/>
    </row>
    <row r="208" s="1" customFormat="1" ht="15" customHeight="1">
      <c r="B208" s="299"/>
      <c r="C208" s="274" t="s">
        <v>756</v>
      </c>
      <c r="D208" s="274"/>
      <c r="E208" s="274"/>
      <c r="F208" s="297" t="s">
        <v>79</v>
      </c>
      <c r="G208" s="274"/>
      <c r="H208" s="274" t="s">
        <v>816</v>
      </c>
      <c r="I208" s="274"/>
      <c r="J208" s="274"/>
      <c r="K208" s="322"/>
    </row>
    <row r="209" s="1" customFormat="1" ht="15" customHeight="1">
      <c r="B209" s="299"/>
      <c r="C209" s="274"/>
      <c r="D209" s="274"/>
      <c r="E209" s="274"/>
      <c r="F209" s="297" t="s">
        <v>653</v>
      </c>
      <c r="G209" s="274"/>
      <c r="H209" s="274" t="s">
        <v>654</v>
      </c>
      <c r="I209" s="274"/>
      <c r="J209" s="274"/>
      <c r="K209" s="322"/>
    </row>
    <row r="210" s="1" customFormat="1" ht="15" customHeight="1">
      <c r="B210" s="299"/>
      <c r="C210" s="274"/>
      <c r="D210" s="274"/>
      <c r="E210" s="274"/>
      <c r="F210" s="297" t="s">
        <v>651</v>
      </c>
      <c r="G210" s="274"/>
      <c r="H210" s="274" t="s">
        <v>817</v>
      </c>
      <c r="I210" s="274"/>
      <c r="J210" s="274"/>
      <c r="K210" s="322"/>
    </row>
    <row r="211" s="1" customFormat="1" ht="15" customHeight="1">
      <c r="B211" s="340"/>
      <c r="C211" s="274"/>
      <c r="D211" s="274"/>
      <c r="E211" s="274"/>
      <c r="F211" s="297" t="s">
        <v>85</v>
      </c>
      <c r="G211" s="335"/>
      <c r="H211" s="326" t="s">
        <v>84</v>
      </c>
      <c r="I211" s="326"/>
      <c r="J211" s="326"/>
      <c r="K211" s="341"/>
    </row>
    <row r="212" s="1" customFormat="1" ht="15" customHeight="1">
      <c r="B212" s="340"/>
      <c r="C212" s="274"/>
      <c r="D212" s="274"/>
      <c r="E212" s="274"/>
      <c r="F212" s="297" t="s">
        <v>655</v>
      </c>
      <c r="G212" s="335"/>
      <c r="H212" s="326" t="s">
        <v>818</v>
      </c>
      <c r="I212" s="326"/>
      <c r="J212" s="326"/>
      <c r="K212" s="341"/>
    </row>
    <row r="213" s="1" customFormat="1" ht="15" customHeight="1">
      <c r="B213" s="340"/>
      <c r="C213" s="274"/>
      <c r="D213" s="274"/>
      <c r="E213" s="274"/>
      <c r="F213" s="297"/>
      <c r="G213" s="335"/>
      <c r="H213" s="326"/>
      <c r="I213" s="326"/>
      <c r="J213" s="326"/>
      <c r="K213" s="341"/>
    </row>
    <row r="214" s="1" customFormat="1" ht="15" customHeight="1">
      <c r="B214" s="340"/>
      <c r="C214" s="274" t="s">
        <v>780</v>
      </c>
      <c r="D214" s="274"/>
      <c r="E214" s="274"/>
      <c r="F214" s="297">
        <v>1</v>
      </c>
      <c r="G214" s="335"/>
      <c r="H214" s="326" t="s">
        <v>819</v>
      </c>
      <c r="I214" s="326"/>
      <c r="J214" s="326"/>
      <c r="K214" s="341"/>
    </row>
    <row r="215" s="1" customFormat="1" ht="15" customHeight="1">
      <c r="B215" s="340"/>
      <c r="C215" s="274"/>
      <c r="D215" s="274"/>
      <c r="E215" s="274"/>
      <c r="F215" s="297">
        <v>2</v>
      </c>
      <c r="G215" s="335"/>
      <c r="H215" s="326" t="s">
        <v>820</v>
      </c>
      <c r="I215" s="326"/>
      <c r="J215" s="326"/>
      <c r="K215" s="341"/>
    </row>
    <row r="216" s="1" customFormat="1" ht="15" customHeight="1">
      <c r="B216" s="340"/>
      <c r="C216" s="274"/>
      <c r="D216" s="274"/>
      <c r="E216" s="274"/>
      <c r="F216" s="297">
        <v>3</v>
      </c>
      <c r="G216" s="335"/>
      <c r="H216" s="326" t="s">
        <v>821</v>
      </c>
      <c r="I216" s="326"/>
      <c r="J216" s="326"/>
      <c r="K216" s="341"/>
    </row>
    <row r="217" s="1" customFormat="1" ht="15" customHeight="1">
      <c r="B217" s="340"/>
      <c r="C217" s="274"/>
      <c r="D217" s="274"/>
      <c r="E217" s="274"/>
      <c r="F217" s="297">
        <v>4</v>
      </c>
      <c r="G217" s="335"/>
      <c r="H217" s="326" t="s">
        <v>822</v>
      </c>
      <c r="I217" s="326"/>
      <c r="J217" s="326"/>
      <c r="K217" s="341"/>
    </row>
    <row r="218" s="1" customFormat="1" ht="12.75" customHeight="1">
      <c r="B218" s="342"/>
      <c r="C218" s="343"/>
      <c r="D218" s="343"/>
      <c r="E218" s="343"/>
      <c r="F218" s="343"/>
      <c r="G218" s="343"/>
      <c r="H218" s="343"/>
      <c r="I218" s="343"/>
      <c r="J218" s="343"/>
      <c r="K218" s="34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KUCERA-NB\Miroslav Kučera</dc:creator>
  <cp:lastModifiedBy>KUCERA-NB\Miroslav Kučera</cp:lastModifiedBy>
  <dcterms:created xsi:type="dcterms:W3CDTF">2023-01-05T14:35:17Z</dcterms:created>
  <dcterms:modified xsi:type="dcterms:W3CDTF">2023-01-05T14:35:22Z</dcterms:modified>
</cp:coreProperties>
</file>